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32" documentId="8_{AD507039-1949-4902-AFDA-0ACB5B12C4C6}" xr6:coauthVersionLast="47" xr6:coauthVersionMax="47" xr10:uidLastSave="{D43799F5-EA34-4BF0-BA45-DBB0E3338AD1}"/>
  <bookViews>
    <workbookView xWindow="-120" yWindow="-120" windowWidth="29040" windowHeight="15720" xr2:uid="{00000000-000D-0000-FFFF-FFFF00000000}"/>
  </bookViews>
  <sheets>
    <sheet name="Women's World Ranking List " sheetId="5" r:id="rId1"/>
    <sheet name="Men's World Ranking List" sheetId="6" r:id="rId2"/>
    <sheet name="Men's CF Rankings" sheetId="7" r:id="rId3"/>
    <sheet name="Women's CF Rankings" sheetId="2" r:id="rId4"/>
    <sheet name="Ranking Points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7" l="1"/>
  <c r="H90" i="7"/>
  <c r="K90" i="7"/>
  <c r="L90" i="7"/>
  <c r="E89" i="7"/>
  <c r="H89" i="7"/>
  <c r="K89" i="7"/>
  <c r="L89" i="7"/>
  <c r="E88" i="7"/>
  <c r="H88" i="7"/>
  <c r="K88" i="7"/>
  <c r="L88" i="7"/>
  <c r="E87" i="7"/>
  <c r="H87" i="7"/>
  <c r="K87" i="7"/>
  <c r="L87" i="7"/>
  <c r="E86" i="7"/>
  <c r="H86" i="7"/>
  <c r="K86" i="7"/>
  <c r="L86" i="7"/>
  <c r="E85" i="7"/>
  <c r="H85" i="7"/>
  <c r="K85" i="7"/>
  <c r="L85" i="7"/>
  <c r="E84" i="7"/>
  <c r="H84" i="7"/>
  <c r="K84" i="7"/>
  <c r="L84" i="7"/>
  <c r="E83" i="7"/>
  <c r="H83" i="7"/>
  <c r="K83" i="7"/>
  <c r="L83" i="7"/>
  <c r="E82" i="7"/>
  <c r="H82" i="7"/>
  <c r="K82" i="7"/>
  <c r="L82" i="7"/>
  <c r="E81" i="7"/>
  <c r="H81" i="7"/>
  <c r="K81" i="7"/>
  <c r="L81" i="7"/>
  <c r="E74" i="7"/>
  <c r="H74" i="7"/>
  <c r="K74" i="7"/>
  <c r="L74" i="7"/>
  <c r="E73" i="7"/>
  <c r="H73" i="7"/>
  <c r="K73" i="7"/>
  <c r="L73" i="7"/>
  <c r="E65" i="7"/>
  <c r="H65" i="7"/>
  <c r="K65" i="7"/>
  <c r="L65" i="7"/>
  <c r="E64" i="7"/>
  <c r="H64" i="7"/>
  <c r="K64" i="7"/>
  <c r="L64" i="7"/>
  <c r="E63" i="7"/>
  <c r="H63" i="7"/>
  <c r="K63" i="7"/>
  <c r="L63" i="7"/>
  <c r="E62" i="7"/>
  <c r="H62" i="7"/>
  <c r="K62" i="7"/>
  <c r="L62" i="7"/>
  <c r="E61" i="7"/>
  <c r="H61" i="7"/>
  <c r="K61" i="7"/>
  <c r="L61" i="7"/>
  <c r="E60" i="7"/>
  <c r="H60" i="7"/>
  <c r="K60" i="7"/>
  <c r="L60" i="7"/>
  <c r="E59" i="7"/>
  <c r="H59" i="7"/>
  <c r="K59" i="7"/>
  <c r="L59" i="7"/>
  <c r="E58" i="7"/>
  <c r="H58" i="7"/>
  <c r="K58" i="7"/>
  <c r="L58" i="7"/>
  <c r="E57" i="7"/>
  <c r="H57" i="7"/>
  <c r="K57" i="7"/>
  <c r="L57" i="7"/>
  <c r="E56" i="7"/>
  <c r="H56" i="7"/>
  <c r="K56" i="7"/>
  <c r="L56" i="7"/>
  <c r="E55" i="7"/>
  <c r="H55" i="7"/>
  <c r="K55" i="7"/>
  <c r="L55" i="7"/>
  <c r="E54" i="7"/>
  <c r="H54" i="7"/>
  <c r="K54" i="7"/>
  <c r="L54" i="7"/>
  <c r="E53" i="7"/>
  <c r="H53" i="7"/>
  <c r="K53" i="7"/>
  <c r="L53" i="7"/>
  <c r="E52" i="7"/>
  <c r="H52" i="7"/>
  <c r="K52" i="7"/>
  <c r="L52" i="7"/>
  <c r="E51" i="7"/>
  <c r="H51" i="7"/>
  <c r="K51" i="7"/>
  <c r="L51" i="7"/>
  <c r="E50" i="7"/>
  <c r="H50" i="7"/>
  <c r="K50" i="7"/>
  <c r="L50" i="7"/>
  <c r="E49" i="7"/>
  <c r="H49" i="7"/>
  <c r="K49" i="7"/>
  <c r="L49" i="7"/>
  <c r="E48" i="7"/>
  <c r="H48" i="7"/>
  <c r="K48" i="7"/>
  <c r="L48" i="7"/>
  <c r="E47" i="7"/>
  <c r="H47" i="7"/>
  <c r="K47" i="7"/>
  <c r="L47" i="7"/>
  <c r="E46" i="7"/>
  <c r="H46" i="7"/>
  <c r="K46" i="7"/>
  <c r="L46" i="7"/>
  <c r="E45" i="7"/>
  <c r="H45" i="7"/>
  <c r="K45" i="7"/>
  <c r="L45" i="7"/>
  <c r="E37" i="7"/>
  <c r="H37" i="7"/>
  <c r="K37" i="7"/>
  <c r="L37" i="7"/>
  <c r="E36" i="7"/>
  <c r="H36" i="7"/>
  <c r="K36" i="7"/>
  <c r="L36" i="7"/>
  <c r="E35" i="7"/>
  <c r="H35" i="7"/>
  <c r="K35" i="7"/>
  <c r="L35" i="7"/>
  <c r="E34" i="7"/>
  <c r="H34" i="7"/>
  <c r="K34" i="7"/>
  <c r="L34" i="7"/>
  <c r="E33" i="7"/>
  <c r="H33" i="7"/>
  <c r="K33" i="7"/>
  <c r="L33" i="7"/>
  <c r="E32" i="7"/>
  <c r="H32" i="7"/>
  <c r="K32" i="7"/>
  <c r="L32" i="7"/>
  <c r="E31" i="7"/>
  <c r="H31" i="7"/>
  <c r="K31" i="7"/>
  <c r="L31" i="7"/>
  <c r="E30" i="7"/>
  <c r="H30" i="7"/>
  <c r="K30" i="7"/>
  <c r="L30" i="7"/>
  <c r="E29" i="7"/>
  <c r="H29" i="7"/>
  <c r="K29" i="7"/>
  <c r="L29" i="7"/>
  <c r="E28" i="7"/>
  <c r="H28" i="7"/>
  <c r="K28" i="7"/>
  <c r="L28" i="7"/>
  <c r="E27" i="7"/>
  <c r="H27" i="7"/>
  <c r="K27" i="7"/>
  <c r="L27" i="7"/>
  <c r="E20" i="7"/>
  <c r="H20" i="7"/>
  <c r="K20" i="7"/>
  <c r="L20" i="7"/>
  <c r="E19" i="7"/>
  <c r="H19" i="7"/>
  <c r="K19" i="7"/>
  <c r="L19" i="7"/>
  <c r="E18" i="7"/>
  <c r="H18" i="7"/>
  <c r="K18" i="7"/>
  <c r="L18" i="7"/>
  <c r="E17" i="7"/>
  <c r="H17" i="7"/>
  <c r="K17" i="7"/>
  <c r="L17" i="7"/>
  <c r="E16" i="7"/>
  <c r="H16" i="7"/>
  <c r="K16" i="7"/>
  <c r="L16" i="7"/>
  <c r="E15" i="7"/>
  <c r="H15" i="7"/>
  <c r="K15" i="7"/>
  <c r="L15" i="7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F37" i="6"/>
  <c r="P37" i="6"/>
  <c r="P36" i="6"/>
  <c r="F35" i="6"/>
  <c r="P35" i="6"/>
  <c r="I34" i="6"/>
  <c r="P34" i="6"/>
  <c r="I33" i="6"/>
  <c r="P33" i="6"/>
  <c r="F32" i="6"/>
  <c r="P32" i="6"/>
  <c r="F31" i="6"/>
  <c r="I31" i="6"/>
  <c r="L31" i="6"/>
  <c r="P31" i="6"/>
  <c r="I30" i="6"/>
  <c r="L30" i="6"/>
  <c r="P30" i="6"/>
  <c r="F29" i="6"/>
  <c r="I29" i="6"/>
  <c r="L29" i="6"/>
  <c r="P29" i="6"/>
  <c r="I28" i="6"/>
  <c r="L28" i="6"/>
  <c r="P28" i="6"/>
  <c r="F27" i="6"/>
  <c r="L27" i="6"/>
  <c r="P27" i="6"/>
  <c r="F26" i="6"/>
  <c r="I26" i="6"/>
  <c r="L26" i="6"/>
  <c r="P26" i="6"/>
  <c r="F25" i="6"/>
  <c r="I25" i="6"/>
  <c r="L25" i="6"/>
  <c r="P25" i="6"/>
  <c r="I24" i="6"/>
  <c r="L24" i="6"/>
  <c r="P24" i="6"/>
  <c r="F23" i="6"/>
  <c r="I23" i="6"/>
  <c r="L23" i="6"/>
  <c r="P23" i="6"/>
  <c r="F22" i="6"/>
  <c r="L22" i="6"/>
  <c r="P22" i="6"/>
  <c r="F21" i="6"/>
  <c r="I21" i="6"/>
  <c r="L21" i="6"/>
  <c r="P21" i="6"/>
  <c r="F20" i="6"/>
  <c r="I20" i="6"/>
  <c r="L20" i="6"/>
  <c r="P20" i="6"/>
  <c r="F19" i="6"/>
  <c r="I19" i="6"/>
  <c r="L19" i="6"/>
  <c r="P19" i="6"/>
  <c r="F18" i="6"/>
  <c r="I18" i="6"/>
  <c r="L18" i="6"/>
  <c r="P18" i="6"/>
  <c r="F17" i="6"/>
  <c r="I17" i="6"/>
  <c r="L17" i="6"/>
  <c r="P17" i="6"/>
  <c r="F16" i="6"/>
  <c r="I16" i="6"/>
  <c r="L16" i="6"/>
  <c r="P16" i="6"/>
  <c r="I26" i="5"/>
  <c r="L26" i="5"/>
  <c r="P26" i="5"/>
  <c r="P61" i="5"/>
  <c r="P53" i="5"/>
  <c r="P60" i="5"/>
  <c r="P50" i="5"/>
  <c r="P59" i="5"/>
  <c r="P46" i="5"/>
  <c r="P58" i="5"/>
  <c r="E38" i="2"/>
  <c r="H38" i="2"/>
  <c r="K38" i="2"/>
  <c r="L38" i="2"/>
  <c r="E34" i="2"/>
  <c r="H34" i="2"/>
  <c r="K34" i="2"/>
  <c r="L34" i="2"/>
  <c r="E33" i="2"/>
  <c r="H33" i="2"/>
  <c r="K33" i="2"/>
  <c r="L33" i="2"/>
  <c r="E32" i="2"/>
  <c r="H32" i="2"/>
  <c r="K32" i="2"/>
  <c r="L32" i="2"/>
  <c r="E29" i="2"/>
  <c r="H29" i="2"/>
  <c r="K29" i="2"/>
  <c r="L29" i="2"/>
  <c r="E28" i="2"/>
  <c r="H28" i="2"/>
  <c r="K28" i="2"/>
  <c r="L28" i="2"/>
  <c r="E27" i="2"/>
  <c r="H27" i="2"/>
  <c r="K27" i="2"/>
  <c r="L27" i="2"/>
  <c r="H39" i="2"/>
  <c r="E39" i="2"/>
  <c r="K39" i="2"/>
  <c r="L39" i="2"/>
  <c r="P54" i="5"/>
  <c r="P52" i="5"/>
  <c r="P51" i="5"/>
  <c r="P48" i="5"/>
  <c r="F34" i="5"/>
  <c r="P34" i="5"/>
  <c r="F33" i="5"/>
  <c r="L33" i="5"/>
  <c r="P33" i="5"/>
  <c r="F20" i="5"/>
  <c r="I20" i="5"/>
  <c r="L20" i="5"/>
  <c r="P20" i="5"/>
  <c r="F17" i="5"/>
  <c r="I17" i="5"/>
  <c r="L17" i="5"/>
  <c r="P17" i="5"/>
  <c r="E89" i="2"/>
  <c r="H89" i="2"/>
  <c r="K89" i="2"/>
  <c r="L89" i="2"/>
  <c r="E88" i="2"/>
  <c r="H88" i="2"/>
  <c r="K88" i="2"/>
  <c r="L88" i="2"/>
  <c r="E86" i="2"/>
  <c r="H86" i="2"/>
  <c r="K86" i="2"/>
  <c r="L86" i="2"/>
  <c r="E84" i="2"/>
  <c r="H84" i="2"/>
  <c r="K84" i="2"/>
  <c r="L84" i="2"/>
  <c r="E83" i="2"/>
  <c r="H83" i="2"/>
  <c r="K83" i="2"/>
  <c r="L83" i="2"/>
  <c r="K91" i="2"/>
  <c r="K90" i="2"/>
  <c r="K87" i="2"/>
  <c r="K85" i="2"/>
  <c r="H91" i="2"/>
  <c r="H90" i="2"/>
  <c r="H87" i="2"/>
  <c r="H85" i="2"/>
  <c r="L65" i="5"/>
  <c r="P65" i="5"/>
  <c r="P56" i="5"/>
  <c r="E19" i="2"/>
  <c r="H19" i="2"/>
  <c r="K19" i="2"/>
  <c r="L19" i="2"/>
  <c r="E20" i="2"/>
  <c r="H20" i="2"/>
  <c r="K20" i="2"/>
  <c r="L20" i="2"/>
  <c r="E18" i="2"/>
  <c r="H18" i="2"/>
  <c r="K18" i="2"/>
  <c r="L18" i="2"/>
  <c r="E17" i="2"/>
  <c r="H17" i="2"/>
  <c r="K17" i="2"/>
  <c r="L17" i="2"/>
  <c r="K16" i="2"/>
  <c r="K15" i="2"/>
  <c r="H16" i="2"/>
  <c r="H15" i="2"/>
  <c r="P64" i="5"/>
  <c r="P49" i="5"/>
  <c r="P47" i="5"/>
  <c r="P45" i="5"/>
  <c r="P44" i="5"/>
  <c r="P41" i="5"/>
  <c r="P40" i="5"/>
  <c r="L43" i="5"/>
  <c r="P43" i="5"/>
  <c r="P42" i="5"/>
  <c r="P39" i="5"/>
  <c r="I37" i="5"/>
  <c r="P37" i="5"/>
  <c r="F35" i="5"/>
  <c r="P35" i="5"/>
  <c r="F31" i="5"/>
  <c r="P31" i="5"/>
  <c r="F28" i="5"/>
  <c r="P28" i="5"/>
  <c r="F19" i="5"/>
  <c r="I19" i="5"/>
  <c r="L19" i="5"/>
  <c r="P19" i="5"/>
  <c r="I25" i="5"/>
  <c r="L25" i="5"/>
  <c r="P25" i="5"/>
  <c r="F18" i="5"/>
  <c r="I18" i="5"/>
  <c r="L18" i="5"/>
  <c r="P18" i="5"/>
  <c r="F16" i="5"/>
  <c r="I16" i="5"/>
  <c r="L16" i="5"/>
  <c r="P16" i="5"/>
  <c r="E50" i="2"/>
  <c r="H50" i="2"/>
  <c r="K50" i="2"/>
  <c r="L50" i="2"/>
  <c r="E48" i="2"/>
  <c r="H48" i="2"/>
  <c r="K48" i="2"/>
  <c r="L48" i="2"/>
  <c r="E63" i="2"/>
  <c r="H63" i="2"/>
  <c r="K63" i="2"/>
  <c r="L63" i="2"/>
  <c r="E62" i="2"/>
  <c r="H62" i="2"/>
  <c r="K62" i="2"/>
  <c r="L62" i="2"/>
  <c r="E58" i="2"/>
  <c r="H58" i="2"/>
  <c r="K58" i="2"/>
  <c r="L58" i="2"/>
  <c r="E54" i="2"/>
  <c r="H54" i="2"/>
  <c r="K54" i="2"/>
  <c r="L54" i="2"/>
  <c r="E53" i="2"/>
  <c r="H53" i="2"/>
  <c r="K53" i="2"/>
  <c r="L53" i="2"/>
  <c r="P63" i="5"/>
  <c r="P62" i="5"/>
  <c r="P55" i="5"/>
  <c r="I38" i="5"/>
  <c r="P38" i="5"/>
  <c r="F36" i="5"/>
  <c r="I36" i="5"/>
  <c r="P36" i="5"/>
  <c r="F32" i="5"/>
  <c r="P32" i="5"/>
  <c r="I30" i="5"/>
  <c r="P30" i="5"/>
  <c r="I29" i="5"/>
  <c r="L29" i="5"/>
  <c r="P29" i="5"/>
  <c r="I27" i="5"/>
  <c r="L27" i="5"/>
  <c r="P27" i="5"/>
  <c r="I24" i="5"/>
  <c r="L24" i="5"/>
  <c r="P24" i="5"/>
  <c r="F23" i="5"/>
  <c r="I23" i="5"/>
  <c r="L23" i="5"/>
  <c r="P23" i="5"/>
  <c r="F22" i="5"/>
  <c r="I22" i="5"/>
  <c r="L22" i="5"/>
  <c r="P22" i="5"/>
  <c r="F21" i="5"/>
  <c r="L21" i="5"/>
  <c r="P21" i="5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P29" i="3"/>
  <c r="L29" i="3"/>
  <c r="J29" i="3"/>
  <c r="P28" i="3"/>
  <c r="L28" i="3"/>
  <c r="J28" i="3"/>
  <c r="P27" i="3"/>
  <c r="L27" i="3"/>
  <c r="J27" i="3"/>
  <c r="P26" i="3"/>
  <c r="L26" i="3"/>
  <c r="J26" i="3"/>
  <c r="P25" i="3"/>
  <c r="L25" i="3"/>
  <c r="J25" i="3"/>
  <c r="P24" i="3"/>
  <c r="L24" i="3"/>
  <c r="J24" i="3"/>
  <c r="P23" i="3"/>
  <c r="L23" i="3"/>
  <c r="J23" i="3"/>
  <c r="P22" i="3"/>
  <c r="L22" i="3"/>
  <c r="J22" i="3"/>
  <c r="P21" i="3"/>
  <c r="L21" i="3"/>
  <c r="J21" i="3"/>
  <c r="H21" i="3"/>
  <c r="P20" i="3"/>
  <c r="L20" i="3"/>
  <c r="J20" i="3"/>
  <c r="H20" i="3"/>
  <c r="P19" i="3"/>
  <c r="L19" i="3"/>
  <c r="J19" i="3"/>
  <c r="H19" i="3"/>
  <c r="P18" i="3"/>
  <c r="L18" i="3"/>
  <c r="J18" i="3"/>
  <c r="H18" i="3"/>
  <c r="P17" i="3"/>
  <c r="N17" i="3"/>
  <c r="L17" i="3"/>
  <c r="J17" i="3"/>
  <c r="H17" i="3"/>
  <c r="P16" i="3"/>
  <c r="N16" i="3"/>
  <c r="L16" i="3"/>
  <c r="J16" i="3"/>
  <c r="H16" i="3"/>
  <c r="P15" i="3"/>
  <c r="N15" i="3"/>
  <c r="L15" i="3"/>
  <c r="J15" i="3"/>
  <c r="H15" i="3"/>
  <c r="P14" i="3"/>
  <c r="N14" i="3"/>
  <c r="L14" i="3"/>
  <c r="J14" i="3"/>
  <c r="H14" i="3"/>
  <c r="P13" i="3"/>
  <c r="N13" i="3"/>
  <c r="L13" i="3"/>
  <c r="J13" i="3"/>
  <c r="H13" i="3"/>
  <c r="P12" i="3"/>
  <c r="N12" i="3"/>
  <c r="L12" i="3"/>
  <c r="J12" i="3"/>
  <c r="H12" i="3"/>
  <c r="P11" i="3"/>
  <c r="N11" i="3"/>
  <c r="L11" i="3"/>
  <c r="J11" i="3"/>
  <c r="H11" i="3"/>
  <c r="P10" i="3"/>
  <c r="N10" i="3"/>
  <c r="L10" i="3"/>
  <c r="J10" i="3"/>
  <c r="H10" i="3"/>
  <c r="E75" i="2"/>
  <c r="E76" i="2"/>
  <c r="E35" i="2"/>
  <c r="H35" i="2"/>
  <c r="K35" i="2"/>
  <c r="L35" i="2"/>
  <c r="E91" i="2"/>
  <c r="L91" i="2"/>
  <c r="E90" i="2"/>
  <c r="L90" i="2"/>
  <c r="E87" i="2"/>
  <c r="L87" i="2"/>
  <c r="E85" i="2"/>
  <c r="L85" i="2"/>
  <c r="H76" i="2"/>
  <c r="K76" i="2"/>
  <c r="L76" i="2"/>
  <c r="H75" i="2"/>
  <c r="K75" i="2"/>
  <c r="L75" i="2"/>
  <c r="E65" i="2"/>
  <c r="H65" i="2"/>
  <c r="K65" i="2"/>
  <c r="L65" i="2"/>
  <c r="E64" i="2"/>
  <c r="H64" i="2"/>
  <c r="K64" i="2"/>
  <c r="L64" i="2"/>
  <c r="E61" i="2"/>
  <c r="H61" i="2"/>
  <c r="K61" i="2"/>
  <c r="L61" i="2"/>
  <c r="E60" i="2"/>
  <c r="H60" i="2"/>
  <c r="K60" i="2"/>
  <c r="L60" i="2"/>
  <c r="E59" i="2"/>
  <c r="H59" i="2"/>
  <c r="K59" i="2"/>
  <c r="L59" i="2"/>
  <c r="E57" i="2"/>
  <c r="H57" i="2"/>
  <c r="K57" i="2"/>
  <c r="L57" i="2"/>
  <c r="E56" i="2"/>
  <c r="H56" i="2"/>
  <c r="K56" i="2"/>
  <c r="L56" i="2"/>
  <c r="E55" i="2"/>
  <c r="H55" i="2"/>
  <c r="K55" i="2"/>
  <c r="L55" i="2"/>
  <c r="E52" i="2"/>
  <c r="H52" i="2"/>
  <c r="K52" i="2"/>
  <c r="L52" i="2"/>
  <c r="E51" i="2"/>
  <c r="H51" i="2"/>
  <c r="K51" i="2"/>
  <c r="L51" i="2"/>
  <c r="E49" i="2"/>
  <c r="H49" i="2"/>
  <c r="K49" i="2"/>
  <c r="L49" i="2"/>
  <c r="E47" i="2"/>
  <c r="H47" i="2"/>
  <c r="K47" i="2"/>
  <c r="L47" i="2"/>
  <c r="E37" i="2"/>
  <c r="H37" i="2"/>
  <c r="K37" i="2"/>
  <c r="L37" i="2"/>
  <c r="E36" i="2"/>
  <c r="H36" i="2"/>
  <c r="K36" i="2"/>
  <c r="L36" i="2"/>
  <c r="E31" i="2"/>
  <c r="H31" i="2"/>
  <c r="K31" i="2"/>
  <c r="L31" i="2"/>
  <c r="H30" i="2"/>
  <c r="K30" i="2"/>
  <c r="E30" i="2"/>
  <c r="L30" i="2"/>
  <c r="E16" i="2"/>
  <c r="L16" i="2"/>
  <c r="E15" i="2"/>
  <c r="L15" i="2"/>
  <c r="C21" i="3"/>
  <c r="C20" i="3"/>
  <c r="C19" i="3"/>
  <c r="C18" i="3"/>
  <c r="C17" i="3"/>
  <c r="C16" i="3"/>
  <c r="C15" i="3"/>
  <c r="C14" i="3"/>
  <c r="C13" i="3"/>
  <c r="C12" i="3"/>
  <c r="C11" i="3"/>
</calcChain>
</file>

<file path=xl/sharedStrings.xml><?xml version="1.0" encoding="utf-8"?>
<sst xmlns="http://schemas.openxmlformats.org/spreadsheetml/2006/main" count="724" uniqueCount="209">
  <si>
    <t>World Rank</t>
  </si>
  <si>
    <t>Country</t>
  </si>
  <si>
    <t>CF</t>
  </si>
  <si>
    <t>Total Points</t>
  </si>
  <si>
    <t>Rank</t>
  </si>
  <si>
    <t>Pts</t>
  </si>
  <si>
    <t>Germany</t>
  </si>
  <si>
    <t>EUR</t>
  </si>
  <si>
    <t>Russia</t>
  </si>
  <si>
    <t>Canada</t>
  </si>
  <si>
    <t>PAHF</t>
  </si>
  <si>
    <t>Austria</t>
  </si>
  <si>
    <t>Netherlands</t>
  </si>
  <si>
    <t>Australia</t>
  </si>
  <si>
    <t>OCE</t>
  </si>
  <si>
    <t>ASI</t>
  </si>
  <si>
    <t>Malaysia</t>
  </si>
  <si>
    <t>South Africa</t>
  </si>
  <si>
    <t>AFR</t>
  </si>
  <si>
    <t>Trinidad &amp; Tobago</t>
  </si>
  <si>
    <t>Kazakhstan</t>
  </si>
  <si>
    <t>England</t>
  </si>
  <si>
    <t>Argentina</t>
  </si>
  <si>
    <t>Wales</t>
  </si>
  <si>
    <t>Namibia</t>
  </si>
  <si>
    <t>CF Ranking</t>
  </si>
  <si>
    <t>Total Pts</t>
  </si>
  <si>
    <t>DNP</t>
  </si>
  <si>
    <t>WAL</t>
  </si>
  <si>
    <t>UKR</t>
  </si>
  <si>
    <t>ITA</t>
  </si>
  <si>
    <t>SUI</t>
  </si>
  <si>
    <t>TUR</t>
  </si>
  <si>
    <t xml:space="preserve">  *  Where points are equal for 4-year cycle, team with most recent best result at CF Championships is ranked higher.</t>
  </si>
  <si>
    <t>CAN</t>
  </si>
  <si>
    <t>ARG</t>
  </si>
  <si>
    <t>USA</t>
  </si>
  <si>
    <t>Ranking</t>
  </si>
  <si>
    <t>Continental Federation Championships</t>
  </si>
  <si>
    <t>WC</t>
  </si>
  <si>
    <t>Total Pts Allocated</t>
  </si>
  <si>
    <t>% Pts</t>
  </si>
  <si>
    <t>Net Pts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</si>
  <si>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</si>
  <si>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</si>
  <si>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</si>
  <si>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</si>
  <si>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</si>
  <si>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</si>
  <si>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</si>
  <si>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</si>
  <si>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</si>
  <si>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</si>
  <si>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</si>
  <si>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</si>
  <si>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</si>
  <si>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</si>
  <si>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</si>
  <si>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</si>
  <si>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</si>
  <si>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</si>
  <si>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</si>
  <si>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</si>
  <si>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</si>
  <si>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</si>
  <si>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</si>
  <si>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</si>
  <si>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</si>
  <si>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</si>
  <si>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</si>
  <si>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</si>
  <si>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</si>
  <si>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</si>
  <si>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</si>
  <si>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</si>
  <si>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ENG</t>
  </si>
  <si>
    <t>MAS</t>
  </si>
  <si>
    <t>Chinese Taipei</t>
  </si>
  <si>
    <t>GER</t>
  </si>
  <si>
    <t>AUT</t>
  </si>
  <si>
    <t>SCO</t>
  </si>
  <si>
    <t>RSA</t>
  </si>
  <si>
    <t>NAM</t>
  </si>
  <si>
    <t>NED</t>
  </si>
  <si>
    <t>Thailand</t>
  </si>
  <si>
    <t>TTO</t>
  </si>
  <si>
    <t>BAR</t>
  </si>
  <si>
    <t>MEX</t>
  </si>
  <si>
    <t>Barbados</t>
  </si>
  <si>
    <t>Mexico</t>
  </si>
  <si>
    <t>ZIM</t>
  </si>
  <si>
    <t>Zimbabwe</t>
  </si>
  <si>
    <t>BEL</t>
  </si>
  <si>
    <t>CZE</t>
  </si>
  <si>
    <t>POL</t>
  </si>
  <si>
    <t>ESP</t>
  </si>
  <si>
    <t>Spain</t>
  </si>
  <si>
    <t>Ireland</t>
  </si>
  <si>
    <t>Singapore</t>
  </si>
  <si>
    <t>IRL</t>
  </si>
  <si>
    <t>IND</t>
  </si>
  <si>
    <t>KOR</t>
  </si>
  <si>
    <t>JPN</t>
  </si>
  <si>
    <t>CHN</t>
  </si>
  <si>
    <t>EVENT CANCELED DUE TO COVID</t>
  </si>
  <si>
    <t>Junior PanAmerican Championships</t>
  </si>
  <si>
    <t>CHI</t>
  </si>
  <si>
    <t>URU</t>
  </si>
  <si>
    <t>TAN</t>
  </si>
  <si>
    <t>Junior African Cup</t>
  </si>
  <si>
    <t>KEN</t>
  </si>
  <si>
    <t>AUS</t>
  </si>
  <si>
    <t>NZL</t>
  </si>
  <si>
    <t>Junior Oceania Cup</t>
  </si>
  <si>
    <t>FRA</t>
  </si>
  <si>
    <t>LTU</t>
  </si>
  <si>
    <t>Junior Asian Cup</t>
  </si>
  <si>
    <t>Africa</t>
  </si>
  <si>
    <t>Asia</t>
  </si>
  <si>
    <t>Europe</t>
  </si>
  <si>
    <t>Oceania</t>
  </si>
  <si>
    <t>Pan America</t>
  </si>
  <si>
    <t>33rd</t>
  </si>
  <si>
    <t>34th</t>
  </si>
  <si>
    <t>35th</t>
  </si>
  <si>
    <t>36th</t>
  </si>
  <si>
    <t>Ranking Points - WC</t>
  </si>
  <si>
    <t>EuroHockey Junior Championships</t>
  </si>
  <si>
    <t>AFRICAN HOCKEY FEDERATION (WOMEN)</t>
  </si>
  <si>
    <t>ASIAN HOCKEY FEDERATION (WOMEN)</t>
  </si>
  <si>
    <t>EUROPEAN HOCKEY FEDERATION (WOMEN)</t>
  </si>
  <si>
    <t>OCEANIA HOCKEY FEDERATION (WOMEN)</t>
  </si>
  <si>
    <t>PAN AMERICAN HOCKEY FEDERATION (WOMEN)</t>
  </si>
  <si>
    <t>THA</t>
  </si>
  <si>
    <t>PRK</t>
  </si>
  <si>
    <t>SGP</t>
  </si>
  <si>
    <t>TPE</t>
  </si>
  <si>
    <t>KAZ</t>
  </si>
  <si>
    <t>It was attributed the same results of the previous edition for the 2020/2021 Event that was canceled due to COVID</t>
  </si>
  <si>
    <t>RUS</t>
  </si>
  <si>
    <t>BLR</t>
  </si>
  <si>
    <t>WOMEN</t>
  </si>
  <si>
    <t>India</t>
  </si>
  <si>
    <t>Korea</t>
  </si>
  <si>
    <t>United states</t>
  </si>
  <si>
    <t>Uruguay</t>
  </si>
  <si>
    <t>New Zealand</t>
  </si>
  <si>
    <t>Japan</t>
  </si>
  <si>
    <t>China</t>
  </si>
  <si>
    <t>Chile</t>
  </si>
  <si>
    <t>France</t>
  </si>
  <si>
    <t>Ghana</t>
  </si>
  <si>
    <t>Tanzania</t>
  </si>
  <si>
    <t>Kenya</t>
  </si>
  <si>
    <t>Democratic People's Republic of Korea</t>
  </si>
  <si>
    <t xml:space="preserve">   NOTE: The ranking points allocated to each country are to establish Continental Ranking ONLY. Separate points are then allocated to each Country based upon the weightings for each CF </t>
  </si>
  <si>
    <t xml:space="preserve">APPLYING THE OLD SENIOR OUTDOOR WEITHING </t>
  </si>
  <si>
    <t xml:space="preserve">  *  For 2017 Edition, as three teams ended up with the same position, the points of the 5th, 6th and 7th position were added and equally distributed among the 3 teams</t>
  </si>
  <si>
    <t>Scotland</t>
  </si>
  <si>
    <t>Poland</t>
  </si>
  <si>
    <t>Czech Republic</t>
  </si>
  <si>
    <t>Italy</t>
  </si>
  <si>
    <t>Ukraine</t>
  </si>
  <si>
    <t>Belarus</t>
  </si>
  <si>
    <t>Lithuania</t>
  </si>
  <si>
    <t>Switzerland</t>
  </si>
  <si>
    <t>RANKINGS - JUNIOR (U21)</t>
  </si>
  <si>
    <t>Türkiye</t>
  </si>
  <si>
    <t>Ranking Points - Continental Federation Championships (Women)</t>
  </si>
  <si>
    <t>HKG</t>
  </si>
  <si>
    <t>UZB</t>
  </si>
  <si>
    <t>Uzbekistan</t>
  </si>
  <si>
    <t>Current Update: Completion of the last Continental Event - June 2023</t>
  </si>
  <si>
    <t>Next Ranking Update:  Completion of FIH Junior World Cup 2023</t>
  </si>
  <si>
    <t>EGY</t>
  </si>
  <si>
    <t>Egypt</t>
  </si>
  <si>
    <t>GUY</t>
  </si>
  <si>
    <t>Guyana</t>
  </si>
  <si>
    <t>2015 - 2023</t>
  </si>
  <si>
    <t>INA</t>
  </si>
  <si>
    <t xml:space="preserve">  CONTINENTAL RANKINGS (WOMEN)                                                                                                                         June 2023</t>
  </si>
  <si>
    <t>Indonesia</t>
  </si>
  <si>
    <t>Belgium</t>
  </si>
  <si>
    <t>Hong Kong China</t>
  </si>
  <si>
    <t>Junior World Cup</t>
  </si>
  <si>
    <t>Junior Continental Cups</t>
  </si>
  <si>
    <t>MEN</t>
  </si>
  <si>
    <t>Pakistan</t>
  </si>
  <si>
    <t>Bangladesh</t>
  </si>
  <si>
    <t>United States</t>
  </si>
  <si>
    <t>Brazil</t>
  </si>
  <si>
    <t>Oman</t>
  </si>
  <si>
    <t>Portugal</t>
  </si>
  <si>
    <t>Finland</t>
  </si>
  <si>
    <t>Puerto Rico</t>
  </si>
  <si>
    <t xml:space="preserve">  CONTINENTAL RANKINGS (MEN)                                                                                                                         June 2023</t>
  </si>
  <si>
    <t>AFRICAN HOCKEY FEDERATION (MEN)</t>
  </si>
  <si>
    <t>ASIAN HOCKEY FEDERATION (MEN)</t>
  </si>
  <si>
    <t>PAK</t>
  </si>
  <si>
    <t>BAN</t>
  </si>
  <si>
    <t>OMA</t>
  </si>
  <si>
    <t>It was attributed the same results of the previous Event for the 2020/2021 edition that was canceled due to COVID</t>
  </si>
  <si>
    <t>EUROPEAN HOCKEY FEDERATION (MEN)</t>
  </si>
  <si>
    <t>POR</t>
  </si>
  <si>
    <t>FIN</t>
  </si>
  <si>
    <t>OCEANIA HOCKEY FEDERATION (MEN)</t>
  </si>
  <si>
    <t>PAN AMERICAN HOCKEY FEDERATION (MEN)</t>
  </si>
  <si>
    <t>BRA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</si>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</sst>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color indexed="32"/>
      <name val="Arial"/>
      <family val="2"/>
    </font>
    <font>
      <b/>
      <i/>
      <sz val="9"/>
      <color rgb="FF0000FF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b/>
      <sz val="18"/>
      <color theme="0"/>
      <name val="Arial"/>
      <family val="2"/>
    </font>
    <font>
      <sz val="8"/>
      <color rgb="FFFF0000"/>
      <name val="Arial"/>
      <family val="2"/>
    </font>
    <font>
      <b/>
      <sz val="20"/>
      <color rgb="FF00206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8999908444471571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9" fontId="4" fillId="0" borderId="28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/>
    <xf numFmtId="1" fontId="2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33" xfId="0" applyBorder="1"/>
    <xf numFmtId="0" fontId="2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9" fontId="1" fillId="2" borderId="1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3" borderId="39" xfId="0" applyFont="1" applyFill="1" applyBorder="1" applyAlignment="1">
      <alignment horizontal="center"/>
    </xf>
    <xf numFmtId="9" fontId="7" fillId="3" borderId="1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3" borderId="42" xfId="0" applyNumberFormat="1" applyFont="1" applyFill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12" fillId="0" borderId="0" xfId="0" applyFont="1"/>
    <xf numFmtId="0" fontId="4" fillId="8" borderId="11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6" borderId="24" xfId="0" applyNumberFormat="1" applyFont="1" applyFill="1" applyBorder="1" applyAlignment="1">
      <alignment horizontal="center"/>
    </xf>
    <xf numFmtId="2" fontId="4" fillId="6" borderId="25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2" fontId="14" fillId="7" borderId="8" xfId="0" applyNumberFormat="1" applyFont="1" applyFill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5" fontId="4" fillId="0" borderId="39" xfId="0" applyNumberFormat="1" applyFont="1" applyBorder="1" applyAlignment="1">
      <alignment horizontal="center"/>
    </xf>
    <xf numFmtId="9" fontId="4" fillId="9" borderId="45" xfId="0" applyNumberFormat="1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9" fontId="4" fillId="9" borderId="46" xfId="0" applyNumberFormat="1" applyFont="1" applyFill="1" applyBorder="1" applyAlignment="1">
      <alignment horizontal="center"/>
    </xf>
    <xf numFmtId="0" fontId="4" fillId="9" borderId="47" xfId="0" applyFont="1" applyFill="1" applyBorder="1" applyAlignment="1">
      <alignment horizontal="center"/>
    </xf>
    <xf numFmtId="1" fontId="4" fillId="9" borderId="46" xfId="0" applyNumberFormat="1" applyFont="1" applyFill="1" applyBorder="1" applyAlignment="1">
      <alignment horizontal="center"/>
    </xf>
    <xf numFmtId="1" fontId="4" fillId="9" borderId="0" xfId="0" applyNumberFormat="1" applyFont="1" applyFill="1" applyAlignment="1">
      <alignment horizontal="center"/>
    </xf>
    <xf numFmtId="1" fontId="4" fillId="9" borderId="33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1" fontId="4" fillId="9" borderId="46" xfId="0" applyNumberFormat="1" applyFont="1" applyFill="1" applyBorder="1"/>
    <xf numFmtId="0" fontId="4" fillId="9" borderId="0" xfId="0" applyFont="1" applyFill="1"/>
    <xf numFmtId="1" fontId="4" fillId="9" borderId="0" xfId="0" applyNumberFormat="1" applyFont="1" applyFill="1"/>
    <xf numFmtId="0" fontId="4" fillId="9" borderId="46" xfId="0" applyFont="1" applyFill="1" applyBorder="1"/>
    <xf numFmtId="0" fontId="4" fillId="9" borderId="46" xfId="0" applyFon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0" xfId="0" applyFill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9" fontId="1" fillId="2" borderId="39" xfId="0" applyNumberFormat="1" applyFont="1" applyFill="1" applyBorder="1" applyAlignment="1">
      <alignment horizontal="center"/>
    </xf>
    <xf numFmtId="1" fontId="2" fillId="0" borderId="0" xfId="0" applyNumberFormat="1" applyFont="1"/>
    <xf numFmtId="2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3" xfId="0" applyFont="1" applyBorder="1"/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2" fontId="4" fillId="6" borderId="6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6" borderId="33" xfId="0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center" vertical="center"/>
    </xf>
    <xf numFmtId="0" fontId="20" fillId="16" borderId="46" xfId="0" applyFont="1" applyFill="1" applyBorder="1" applyAlignment="1">
      <alignment horizontal="center" vertical="center"/>
    </xf>
    <xf numFmtId="0" fontId="20" fillId="16" borderId="0" xfId="0" applyFont="1" applyFill="1" applyAlignment="1">
      <alignment horizontal="center" vertical="center"/>
    </xf>
    <xf numFmtId="0" fontId="20" fillId="16" borderId="47" xfId="0" applyFont="1" applyFill="1" applyBorder="1" applyAlignment="1">
      <alignment horizontal="center" vertical="center"/>
    </xf>
    <xf numFmtId="0" fontId="20" fillId="16" borderId="44" xfId="0" applyFont="1" applyFill="1" applyBorder="1" applyAlignment="1">
      <alignment horizontal="center" vertical="center"/>
    </xf>
    <xf numFmtId="0" fontId="20" fillId="16" borderId="41" xfId="0" applyFont="1" applyFill="1" applyBorder="1" applyAlignment="1">
      <alignment horizontal="center" vertical="center"/>
    </xf>
    <xf numFmtId="0" fontId="20" fillId="16" borderId="43" xfId="0" applyFont="1" applyFill="1" applyBorder="1" applyAlignment="1">
      <alignment horizontal="center" vertical="center"/>
    </xf>
    <xf numFmtId="0" fontId="15" fillId="11" borderId="45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10" borderId="44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1" fillId="0" borderId="45" xfId="0" applyFont="1" applyBorder="1" applyAlignment="1">
      <alignment horizontal="left" wrapText="1"/>
    </xf>
    <xf numFmtId="0" fontId="21" fillId="0" borderId="33" xfId="0" applyFont="1" applyBorder="1" applyAlignment="1">
      <alignment horizontal="left" wrapText="1"/>
    </xf>
    <xf numFmtId="0" fontId="21" fillId="0" borderId="34" xfId="0" applyFont="1" applyBorder="1" applyAlignment="1">
      <alignment horizontal="left" wrapText="1"/>
    </xf>
    <xf numFmtId="0" fontId="21" fillId="0" borderId="44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21" fillId="0" borderId="43" xfId="0" applyFont="1" applyBorder="1" applyAlignment="1">
      <alignment horizontal="left" wrapText="1"/>
    </xf>
    <xf numFmtId="0" fontId="17" fillId="14" borderId="45" xfId="0" applyFont="1" applyFill="1" applyBorder="1" applyAlignment="1">
      <alignment horizontal="center" vertical="center"/>
    </xf>
    <xf numFmtId="0" fontId="17" fillId="14" borderId="33" xfId="0" applyFont="1" applyFill="1" applyBorder="1" applyAlignment="1">
      <alignment horizontal="center" vertical="center"/>
    </xf>
    <xf numFmtId="0" fontId="17" fillId="14" borderId="34" xfId="0" applyFont="1" applyFill="1" applyBorder="1" applyAlignment="1">
      <alignment horizontal="center" vertical="center"/>
    </xf>
    <xf numFmtId="0" fontId="17" fillId="14" borderId="44" xfId="0" applyFont="1" applyFill="1" applyBorder="1" applyAlignment="1">
      <alignment horizontal="center" vertical="center"/>
    </xf>
    <xf numFmtId="0" fontId="17" fillId="14" borderId="41" xfId="0" applyFont="1" applyFill="1" applyBorder="1" applyAlignment="1">
      <alignment horizontal="center" vertical="center"/>
    </xf>
    <xf numFmtId="0" fontId="17" fillId="14" borderId="4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1" fontId="7" fillId="3" borderId="24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16" fillId="12" borderId="45" xfId="0" applyFont="1" applyFill="1" applyBorder="1" applyAlignment="1">
      <alignment horizontal="center" vertical="center" wrapText="1"/>
    </xf>
    <xf numFmtId="0" fontId="16" fillId="12" borderId="33" xfId="0" applyFont="1" applyFill="1" applyBorder="1" applyAlignment="1">
      <alignment horizontal="center" vertical="center" wrapText="1"/>
    </xf>
    <xf numFmtId="0" fontId="16" fillId="12" borderId="34" xfId="0" applyFont="1" applyFill="1" applyBorder="1" applyAlignment="1">
      <alignment horizontal="center" vertical="center" wrapText="1"/>
    </xf>
    <xf numFmtId="0" fontId="16" fillId="12" borderId="46" xfId="0" applyFont="1" applyFill="1" applyBorder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/>
    </xf>
    <xf numFmtId="0" fontId="16" fillId="12" borderId="47" xfId="0" applyFont="1" applyFill="1" applyBorder="1" applyAlignment="1">
      <alignment horizontal="center" vertical="center" wrapText="1"/>
    </xf>
    <xf numFmtId="0" fontId="16" fillId="12" borderId="44" xfId="0" applyFont="1" applyFill="1" applyBorder="1" applyAlignment="1">
      <alignment horizontal="center" vertical="center" wrapText="1"/>
    </xf>
    <xf numFmtId="0" fontId="16" fillId="12" borderId="41" xfId="0" applyFont="1" applyFill="1" applyBorder="1" applyAlignment="1">
      <alignment horizontal="center" vertical="center" wrapText="1"/>
    </xf>
    <xf numFmtId="0" fontId="16" fillId="12" borderId="4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7" fillId="13" borderId="30" xfId="0" applyFont="1" applyFill="1" applyBorder="1" applyAlignment="1">
      <alignment horizontal="center"/>
    </xf>
    <xf numFmtId="0" fontId="17" fillId="13" borderId="31" xfId="0" applyFont="1" applyFill="1" applyBorder="1" applyAlignment="1">
      <alignment horizontal="center"/>
    </xf>
    <xf numFmtId="0" fontId="17" fillId="13" borderId="3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8" fillId="15" borderId="41" xfId="0" applyFont="1" applyFill="1" applyBorder="1" applyAlignment="1">
      <alignment horizontal="center" vertical="center"/>
    </xf>
    <xf numFmtId="0" fontId="19" fillId="15" borderId="0" xfId="0" applyFont="1" applyFill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" fontId="4" fillId="9" borderId="45" xfId="0" applyNumberFormat="1" applyFont="1" applyFill="1" applyBorder="1" applyAlignment="1">
      <alignment horizontal="center"/>
    </xf>
    <xf numFmtId="1" fontId="4" fillId="9" borderId="34" xfId="0" applyNumberFormat="1" applyFont="1" applyFill="1" applyBorder="1" applyAlignment="1">
      <alignment horizontal="center"/>
    </xf>
    <xf numFmtId="1" fontId="4" fillId="9" borderId="46" xfId="0" applyNumberFormat="1" applyFont="1" applyFill="1" applyBorder="1" applyAlignment="1">
      <alignment horizontal="center"/>
    </xf>
    <xf numFmtId="1" fontId="4" fillId="9" borderId="47" xfId="0" applyNumberFormat="1" applyFont="1" applyFill="1" applyBorder="1" applyAlignment="1">
      <alignment horizontal="center"/>
    </xf>
    <xf numFmtId="1" fontId="4" fillId="9" borderId="0" xfId="0" applyNumberFormat="1" applyFont="1" applyFill="1" applyAlignment="1">
      <alignment horizontal="center"/>
    </xf>
    <xf numFmtId="1" fontId="4" fillId="9" borderId="44" xfId="0" applyNumberFormat="1" applyFont="1" applyFill="1" applyBorder="1" applyAlignment="1">
      <alignment horizontal="center"/>
    </xf>
    <xf numFmtId="1" fontId="4" fillId="9" borderId="41" xfId="0" applyNumberFormat="1" applyFont="1" applyFill="1" applyBorder="1" applyAlignment="1">
      <alignment horizontal="center"/>
    </xf>
    <xf numFmtId="1" fontId="4" fillId="9" borderId="33" xfId="0" applyNumberFormat="1" applyFont="1" applyFill="1" applyBorder="1" applyAlignment="1">
      <alignment horizontal="center"/>
    </xf>
    <xf numFmtId="1" fontId="4" fillId="9" borderId="43" xfId="0" applyNumberFormat="1" applyFont="1" applyFill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3" fillId="0" borderId="3" xfId="0" applyFont="1" applyBorder="1"/>
    <xf numFmtId="2" fontId="4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2" fillId="0" borderId="20" xfId="0" applyNumberFormat="1" applyFont="1" applyBorder="1"/>
    <xf numFmtId="0" fontId="3" fillId="0" borderId="22" xfId="0" applyFont="1" applyBorder="1"/>
    <xf numFmtId="2" fontId="5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2" fillId="0" borderId="23" xfId="0" applyNumberFormat="1" applyFont="1" applyBorder="1"/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2" fillId="0" borderId="40" xfId="0" applyNumberFormat="1" applyFont="1" applyBorder="1"/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50" xfId="0" applyFont="1" applyBorder="1"/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2" fillId="0" borderId="48" xfId="0" applyNumberFormat="1" applyFont="1" applyBorder="1"/>
    <xf numFmtId="0" fontId="17" fillId="17" borderId="45" xfId="0" applyFont="1" applyFill="1" applyBorder="1" applyAlignment="1">
      <alignment horizontal="center" vertical="center"/>
    </xf>
    <xf numFmtId="0" fontId="17" fillId="17" borderId="33" xfId="0" applyFont="1" applyFill="1" applyBorder="1" applyAlignment="1">
      <alignment horizontal="center" vertical="center"/>
    </xf>
    <xf numFmtId="0" fontId="17" fillId="17" borderId="34" xfId="0" applyFont="1" applyFill="1" applyBorder="1" applyAlignment="1">
      <alignment horizontal="center" vertical="center"/>
    </xf>
    <xf numFmtId="0" fontId="17" fillId="17" borderId="44" xfId="0" applyFont="1" applyFill="1" applyBorder="1" applyAlignment="1">
      <alignment horizontal="center" vertical="center"/>
    </xf>
    <xf numFmtId="0" fontId="17" fillId="17" borderId="41" xfId="0" applyFont="1" applyFill="1" applyBorder="1" applyAlignment="1">
      <alignment horizontal="center" vertical="center"/>
    </xf>
    <xf numFmtId="0" fontId="17" fillId="17" borderId="43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14" fillId="7" borderId="6" xfId="0" applyNumberFormat="1" applyFont="1" applyFill="1" applyBorder="1" applyAlignment="1">
      <alignment horizontal="center"/>
    </xf>
    <xf numFmtId="2" fontId="14" fillId="7" borderId="1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6" borderId="15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14" fillId="7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1157287</xdr:colOff>
      <xdr:row>0</xdr:row>
      <xdr:rowOff>71438</xdr:rowOff>
    </xdr:from>
    <xdr:to>
      <xdr:col>2</xdr:col>
      <xdr:colOff>96837</xdr:colOff>
      <xdr:row>2</xdr:row>
      <xdr:rowOff>214076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547456-5BFD-428A-9D69-7E095D32D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" y="71438"/>
          <a:ext cx="914400" cy="523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</xdr:colOff>
      <xdr:row>0</xdr:row>
      <xdr:rowOff>80963</xdr:rowOff>
    </xdr:from>
    <xdr:to>
      <xdr:col>1</xdr:col>
      <xdr:colOff>1462087</xdr:colOff>
      <xdr:row>3</xdr:row>
      <xdr:rowOff>33101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3E1F85-B9AD-4479-8349-F296A82AE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" y="80963"/>
          <a:ext cx="914400" cy="523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409575</xdr:colOff>
      <xdr:row>3</xdr:row>
      <xdr:rowOff>61675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4F349-E9F5-49FC-89B4-6F1041E1F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0"/>
          <a:ext cx="981075" cy="518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0</xdr:colOff>
      <xdr:row>3</xdr:row>
      <xdr:rowOff>52150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362A4-535C-4160-AAFC-E0AF93B9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0"/>
          <a:ext cx="981075" cy="518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359435</xdr:colOff>
      <xdr:row>1</xdr:row>
      <xdr:rowOff>62902</xdr:rowOff>
    </xdr:from>
    <xdr:to>
      <xdr:col>7</xdr:col>
      <xdr:colOff>320667</xdr:colOff>
      <xdr:row>3</xdr:row>
      <xdr:rowOff>101003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581" y="251605"/>
          <a:ext cx="796916" cy="415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8AC2-F983-4088-93C4-A66FC033639C}">
  <dimension ref="A1:NQ68"/>
  <sheetViews>
    <sheetView tabSelected="1" view="pageBreakPreview" zoomScaleNormal="100" zoomScaleSheetLayoutView="100" workbookViewId="0">
      <selection activeCell="R25" sqref="R25"/>
    </sheetView>
  </sheetViews>
  <sheetFormatPr defaultRowHeight="15" x14ac:dyDescent="0.25"/>
  <cols>
    <col min="1" max="1" width="6" customWidth="1"/>
    <col min="2" max="2" width="28.28515625" bestFit="1" customWidth="1"/>
    <col min="3" max="3" width="5.140625" customWidth="1"/>
    <col min="4" max="4" width="4.42578125" customWidth="1"/>
    <col min="5" max="5" width="6.5703125" bestFit="1" customWidth="1"/>
    <col min="6" max="6" width="6.7109375" customWidth="1"/>
    <col min="7" max="7" width="4" customWidth="1"/>
    <col min="8" max="9" width="6.5703125" bestFit="1" customWidth="1"/>
    <col min="10" max="10" width="4.140625" customWidth="1"/>
    <col min="11" max="12" width="6.5703125" bestFit="1" customWidth="1"/>
    <col min="13" max="13" width="5.140625" customWidth="1"/>
    <col min="14" max="14" width="4.140625" customWidth="1"/>
    <col min="15" max="15" width="7.42578125" customWidth="1"/>
    <col min="16" max="16" width="7.140625" customWidth="1"/>
  </cols>
  <sheetData>
    <row r="1" spans="1:37" ht="15" customHeight="1" x14ac:dyDescent="0.25">
      <c r="A1" s="140" t="s">
        <v>166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37" ht="15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1:37" ht="26.25" customHeight="1" thickBot="1" x14ac:dyDescent="0.3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37" ht="15.75" customHeight="1" x14ac:dyDescent="0.25">
      <c r="A4" s="149" t="s">
        <v>141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37" ht="15" customHeight="1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4"/>
    </row>
    <row r="6" spans="1:37" ht="15" customHeight="1" x14ac:dyDescent="0.2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1:37" ht="15.75" customHeight="1" thickBot="1" x14ac:dyDescent="0.3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</row>
    <row r="8" spans="1:37" ht="9.75" customHeight="1" x14ac:dyDescent="0.25">
      <c r="A8" s="158" t="s">
        <v>172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  <c r="Q8" s="28"/>
      <c r="S8" s="30"/>
      <c r="T8" s="30"/>
      <c r="U8" s="30"/>
      <c r="V8" s="30"/>
      <c r="W8" s="30"/>
      <c r="Y8" s="30"/>
      <c r="Z8" s="30"/>
      <c r="AA8" s="30"/>
      <c r="AB8" s="30"/>
      <c r="AC8" s="30"/>
      <c r="AD8" s="28"/>
      <c r="AE8" s="28"/>
      <c r="AF8" s="28"/>
      <c r="AG8" s="28"/>
      <c r="AH8" s="28"/>
      <c r="AI8" s="28"/>
      <c r="AJ8" s="28"/>
      <c r="AK8" s="28"/>
    </row>
    <row r="9" spans="1:37" ht="11.25" customHeight="1" thickBot="1" x14ac:dyDescent="0.3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  <c r="Q9" s="28"/>
      <c r="W9" s="30"/>
      <c r="X9" s="30"/>
      <c r="Y9" s="30"/>
      <c r="Z9" s="30"/>
      <c r="AA9" s="30"/>
      <c r="AB9" s="30"/>
      <c r="AC9" s="30"/>
      <c r="AD9" s="28"/>
      <c r="AE9" s="28"/>
      <c r="AF9" s="28"/>
      <c r="AG9" s="28"/>
      <c r="AH9" s="28"/>
      <c r="AI9" s="28"/>
      <c r="AJ9" s="28"/>
      <c r="AK9" s="28"/>
    </row>
    <row r="10" spans="1:37" ht="10.5" customHeight="1" x14ac:dyDescent="0.25">
      <c r="A10" s="164" t="s">
        <v>173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28"/>
      <c r="S10" s="30"/>
      <c r="T10" s="30"/>
      <c r="U10" s="30"/>
      <c r="V10" s="30"/>
      <c r="W10" s="30"/>
      <c r="Y10" s="30"/>
      <c r="Z10" s="30"/>
      <c r="AA10" s="30"/>
      <c r="AB10" s="30"/>
      <c r="AC10" s="30"/>
      <c r="AD10" s="28"/>
      <c r="AE10" s="28"/>
      <c r="AF10" s="28"/>
      <c r="AG10" s="28"/>
      <c r="AH10" s="28"/>
      <c r="AI10" s="28"/>
      <c r="AJ10" s="28"/>
      <c r="AK10" s="28"/>
    </row>
    <row r="11" spans="1:37" ht="11.25" customHeight="1" thickBot="1" x14ac:dyDescent="0.3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  <c r="Q11" s="28"/>
      <c r="R11" s="30"/>
      <c r="S11" s="30"/>
      <c r="T11" s="30"/>
      <c r="U11" s="30"/>
      <c r="V11" s="30"/>
      <c r="W11" s="30"/>
      <c r="Y11" s="30"/>
      <c r="Z11" s="30"/>
      <c r="AA11" s="30"/>
      <c r="AB11" s="30"/>
      <c r="AC11" s="30"/>
      <c r="AD11" s="28"/>
      <c r="AE11" s="28"/>
      <c r="AF11" s="28"/>
      <c r="AG11" s="28"/>
      <c r="AH11" s="28"/>
      <c r="AI11" s="28"/>
      <c r="AJ11" s="28"/>
      <c r="AK11" s="28"/>
    </row>
    <row r="12" spans="1:37" ht="10.5" customHeight="1" thickBot="1" x14ac:dyDescent="0.3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1"/>
    </row>
    <row r="13" spans="1:37" x14ac:dyDescent="0.25">
      <c r="A13" s="170" t="s">
        <v>0</v>
      </c>
      <c r="B13" s="173" t="s">
        <v>1</v>
      </c>
      <c r="C13" s="173" t="s">
        <v>2</v>
      </c>
      <c r="D13" s="176">
        <v>2022</v>
      </c>
      <c r="E13" s="177"/>
      <c r="F13" s="178"/>
      <c r="G13" s="176">
        <v>2016</v>
      </c>
      <c r="H13" s="177"/>
      <c r="I13" s="177"/>
      <c r="J13" s="176">
        <v>2013</v>
      </c>
      <c r="K13" s="177"/>
      <c r="L13" s="178"/>
      <c r="M13" s="182" t="s">
        <v>178</v>
      </c>
      <c r="N13" s="183"/>
      <c r="O13" s="184"/>
      <c r="P13" s="185" t="s">
        <v>3</v>
      </c>
    </row>
    <row r="14" spans="1:37" ht="13.5" customHeight="1" x14ac:dyDescent="0.25">
      <c r="A14" s="171"/>
      <c r="B14" s="174"/>
      <c r="C14" s="174"/>
      <c r="D14" s="187" t="s">
        <v>184</v>
      </c>
      <c r="E14" s="188"/>
      <c r="F14" s="189"/>
      <c r="G14" s="137" t="s">
        <v>184</v>
      </c>
      <c r="H14" s="138"/>
      <c r="I14" s="138"/>
      <c r="J14" s="137" t="s">
        <v>184</v>
      </c>
      <c r="K14" s="138"/>
      <c r="L14" s="139"/>
      <c r="M14" s="137" t="s">
        <v>185</v>
      </c>
      <c r="N14" s="138"/>
      <c r="O14" s="139"/>
      <c r="P14" s="186"/>
    </row>
    <row r="15" spans="1:37" ht="13.5" customHeight="1" thickBot="1" x14ac:dyDescent="0.3">
      <c r="A15" s="172"/>
      <c r="B15" s="175"/>
      <c r="C15" s="175"/>
      <c r="D15" s="41" t="s">
        <v>4</v>
      </c>
      <c r="E15" s="42" t="s">
        <v>5</v>
      </c>
      <c r="F15" s="43">
        <v>1</v>
      </c>
      <c r="G15" s="41" t="s">
        <v>4</v>
      </c>
      <c r="H15" s="42" t="s">
        <v>5</v>
      </c>
      <c r="I15" s="94">
        <v>0.5</v>
      </c>
      <c r="J15" s="41" t="s">
        <v>4</v>
      </c>
      <c r="K15" s="42" t="s">
        <v>5</v>
      </c>
      <c r="L15" s="43">
        <v>0.25</v>
      </c>
      <c r="M15" s="41" t="s">
        <v>2</v>
      </c>
      <c r="N15" s="42" t="s">
        <v>4</v>
      </c>
      <c r="O15" s="43" t="s">
        <v>5</v>
      </c>
      <c r="P15" s="186"/>
    </row>
    <row r="16" spans="1:37" ht="13.5" customHeight="1" x14ac:dyDescent="0.25">
      <c r="A16" s="111">
        <v>1</v>
      </c>
      <c r="B16" s="125" t="s">
        <v>12</v>
      </c>
      <c r="C16" s="111" t="s">
        <v>7</v>
      </c>
      <c r="D16" s="115">
        <v>1</v>
      </c>
      <c r="E16" s="110">
        <v>1000</v>
      </c>
      <c r="F16" s="108">
        <f>E16*100/100</f>
        <v>1000</v>
      </c>
      <c r="G16" s="115">
        <v>2</v>
      </c>
      <c r="H16" s="110">
        <v>800</v>
      </c>
      <c r="I16" s="108">
        <f>H16*50/100</f>
        <v>400</v>
      </c>
      <c r="J16" s="115">
        <v>1</v>
      </c>
      <c r="K16" s="110">
        <v>1000</v>
      </c>
      <c r="L16" s="108">
        <f>K16*25/100</f>
        <v>250</v>
      </c>
      <c r="M16" s="106" t="s">
        <v>7</v>
      </c>
      <c r="N16" s="107">
        <v>2</v>
      </c>
      <c r="O16" s="108">
        <v>700</v>
      </c>
      <c r="P16" s="116">
        <f>F16+I16+L16+O16</f>
        <v>2350</v>
      </c>
    </row>
    <row r="17" spans="1:16" ht="13.5" customHeight="1" x14ac:dyDescent="0.25">
      <c r="A17" s="112">
        <v>2</v>
      </c>
      <c r="B17" s="126" t="s">
        <v>22</v>
      </c>
      <c r="C17" s="112" t="s">
        <v>10</v>
      </c>
      <c r="D17" s="25">
        <v>5</v>
      </c>
      <c r="E17" s="92">
        <v>650</v>
      </c>
      <c r="F17" s="93">
        <f t="shared" ref="F17" si="0">E17*100/100</f>
        <v>650</v>
      </c>
      <c r="G17" s="25">
        <v>1</v>
      </c>
      <c r="H17" s="92">
        <v>1000</v>
      </c>
      <c r="I17" s="93">
        <f t="shared" ref="I17" si="1">H17*50/100</f>
        <v>500</v>
      </c>
      <c r="J17" s="25">
        <v>2</v>
      </c>
      <c r="K17" s="92">
        <v>800</v>
      </c>
      <c r="L17" s="93">
        <f t="shared" ref="L17" si="2">K17*25/100</f>
        <v>200</v>
      </c>
      <c r="M17" s="109" t="s">
        <v>10</v>
      </c>
      <c r="N17" s="3">
        <v>2</v>
      </c>
      <c r="O17" s="93">
        <v>700</v>
      </c>
      <c r="P17" s="96">
        <f t="shared" ref="P17" si="3">F17+I17+L17+O17</f>
        <v>2050</v>
      </c>
    </row>
    <row r="18" spans="1:16" ht="13.5" customHeight="1" x14ac:dyDescent="0.25">
      <c r="A18" s="112">
        <v>3</v>
      </c>
      <c r="B18" s="126" t="s">
        <v>6</v>
      </c>
      <c r="C18" s="112" t="s">
        <v>7</v>
      </c>
      <c r="D18" s="33">
        <v>2</v>
      </c>
      <c r="E18" s="92">
        <v>800</v>
      </c>
      <c r="F18" s="93">
        <f t="shared" ref="F18:F20" si="4">E18*100/100</f>
        <v>800</v>
      </c>
      <c r="G18" s="33">
        <v>5</v>
      </c>
      <c r="H18" s="92">
        <v>650</v>
      </c>
      <c r="I18" s="93">
        <f t="shared" ref="I18:I20" si="5">H18*50/100</f>
        <v>325</v>
      </c>
      <c r="J18" s="33">
        <v>10</v>
      </c>
      <c r="K18" s="92">
        <v>400</v>
      </c>
      <c r="L18" s="93">
        <f t="shared" ref="L18:L20" si="6">K18*25/100</f>
        <v>100</v>
      </c>
      <c r="M18" s="109" t="s">
        <v>7</v>
      </c>
      <c r="N18" s="5">
        <v>1</v>
      </c>
      <c r="O18" s="93">
        <v>750</v>
      </c>
      <c r="P18" s="96">
        <f t="shared" ref="P18:P20" si="7">F18+I18+L18+O18</f>
        <v>1975</v>
      </c>
    </row>
    <row r="19" spans="1:16" ht="13.5" customHeight="1" x14ac:dyDescent="0.25">
      <c r="A19" s="112">
        <v>4</v>
      </c>
      <c r="B19" s="126" t="s">
        <v>21</v>
      </c>
      <c r="C19" s="112" t="s">
        <v>7</v>
      </c>
      <c r="D19" s="25">
        <v>3</v>
      </c>
      <c r="E19" s="92">
        <v>750</v>
      </c>
      <c r="F19" s="93">
        <f t="shared" si="4"/>
        <v>750</v>
      </c>
      <c r="G19" s="25">
        <v>7</v>
      </c>
      <c r="H19" s="92">
        <v>550</v>
      </c>
      <c r="I19" s="93">
        <f t="shared" si="5"/>
        <v>275</v>
      </c>
      <c r="J19" s="25">
        <v>4</v>
      </c>
      <c r="K19" s="92">
        <v>700</v>
      </c>
      <c r="L19" s="93">
        <f t="shared" si="6"/>
        <v>175</v>
      </c>
      <c r="M19" s="109" t="s">
        <v>7</v>
      </c>
      <c r="N19" s="3">
        <v>5</v>
      </c>
      <c r="O19" s="93">
        <v>550</v>
      </c>
      <c r="P19" s="96">
        <f t="shared" si="7"/>
        <v>1750</v>
      </c>
    </row>
    <row r="20" spans="1:16" ht="13.5" customHeight="1" x14ac:dyDescent="0.25">
      <c r="A20" s="112">
        <v>5</v>
      </c>
      <c r="B20" s="127" t="s">
        <v>144</v>
      </c>
      <c r="C20" s="112" t="s">
        <v>10</v>
      </c>
      <c r="D20" s="2">
        <v>8</v>
      </c>
      <c r="E20" s="92">
        <v>500</v>
      </c>
      <c r="F20" s="93">
        <f t="shared" si="4"/>
        <v>500</v>
      </c>
      <c r="G20" s="25">
        <v>8</v>
      </c>
      <c r="H20" s="92">
        <v>500</v>
      </c>
      <c r="I20" s="93">
        <f t="shared" si="5"/>
        <v>250</v>
      </c>
      <c r="J20" s="4">
        <v>7</v>
      </c>
      <c r="K20" s="92">
        <v>550</v>
      </c>
      <c r="L20" s="93">
        <f t="shared" si="6"/>
        <v>137.5</v>
      </c>
      <c r="M20" s="109" t="s">
        <v>10</v>
      </c>
      <c r="N20" s="3">
        <v>1</v>
      </c>
      <c r="O20" s="93">
        <v>750</v>
      </c>
      <c r="P20" s="96">
        <f t="shared" si="7"/>
        <v>1637.5</v>
      </c>
    </row>
    <row r="21" spans="1:16" ht="13.5" customHeight="1" x14ac:dyDescent="0.25">
      <c r="A21" s="112">
        <v>6</v>
      </c>
      <c r="B21" s="127" t="s">
        <v>142</v>
      </c>
      <c r="C21" s="112" t="s">
        <v>15</v>
      </c>
      <c r="D21" s="25">
        <v>4</v>
      </c>
      <c r="E21" s="92">
        <v>700</v>
      </c>
      <c r="F21" s="93">
        <f t="shared" ref="F21:F23" si="8">E21*100/100</f>
        <v>700</v>
      </c>
      <c r="G21" s="25"/>
      <c r="H21" s="92"/>
      <c r="I21" s="93"/>
      <c r="J21" s="25">
        <v>3</v>
      </c>
      <c r="K21" s="92">
        <v>750</v>
      </c>
      <c r="L21" s="93">
        <f t="shared" ref="L21:L24" si="9">K21*25/100</f>
        <v>187.5</v>
      </c>
      <c r="M21" s="109" t="s">
        <v>15</v>
      </c>
      <c r="N21" s="3">
        <v>1</v>
      </c>
      <c r="O21" s="93">
        <v>637.5</v>
      </c>
      <c r="P21" s="96">
        <f t="shared" ref="P21:P24" si="10">F21+I21+L21+O21</f>
        <v>1525</v>
      </c>
    </row>
    <row r="22" spans="1:16" ht="13.5" customHeight="1" x14ac:dyDescent="0.25">
      <c r="A22" s="112">
        <v>7</v>
      </c>
      <c r="B22" s="126" t="s">
        <v>143</v>
      </c>
      <c r="C22" s="112" t="s">
        <v>15</v>
      </c>
      <c r="D22" s="25">
        <v>6</v>
      </c>
      <c r="E22" s="92">
        <v>600</v>
      </c>
      <c r="F22" s="93">
        <f t="shared" si="8"/>
        <v>600</v>
      </c>
      <c r="G22" s="25">
        <v>12</v>
      </c>
      <c r="H22" s="92">
        <v>300</v>
      </c>
      <c r="I22" s="93">
        <f t="shared" ref="I22:I24" si="11">H22*50/100</f>
        <v>150</v>
      </c>
      <c r="J22" s="25">
        <v>11</v>
      </c>
      <c r="K22" s="92">
        <v>350</v>
      </c>
      <c r="L22" s="93">
        <f t="shared" si="9"/>
        <v>87.5</v>
      </c>
      <c r="M22" s="109" t="s">
        <v>15</v>
      </c>
      <c r="N22" s="3">
        <v>2</v>
      </c>
      <c r="O22" s="93">
        <v>595</v>
      </c>
      <c r="P22" s="96">
        <f t="shared" si="10"/>
        <v>1432.5</v>
      </c>
    </row>
    <row r="23" spans="1:16" ht="13.5" customHeight="1" x14ac:dyDescent="0.25">
      <c r="A23" s="112">
        <v>8</v>
      </c>
      <c r="B23" s="126" t="s">
        <v>17</v>
      </c>
      <c r="C23" s="112" t="s">
        <v>18</v>
      </c>
      <c r="D23" s="25">
        <v>7</v>
      </c>
      <c r="E23" s="92">
        <v>550</v>
      </c>
      <c r="F23" s="93">
        <f t="shared" si="8"/>
        <v>550</v>
      </c>
      <c r="G23" s="25">
        <v>14</v>
      </c>
      <c r="H23" s="92">
        <v>250</v>
      </c>
      <c r="I23" s="93">
        <f t="shared" si="11"/>
        <v>125</v>
      </c>
      <c r="J23" s="25">
        <v>8</v>
      </c>
      <c r="K23" s="92">
        <v>500</v>
      </c>
      <c r="L23" s="93">
        <f t="shared" si="9"/>
        <v>125</v>
      </c>
      <c r="M23" s="109" t="s">
        <v>18</v>
      </c>
      <c r="N23" s="3">
        <v>1</v>
      </c>
      <c r="O23" s="93">
        <v>562.5</v>
      </c>
      <c r="P23" s="96">
        <f t="shared" si="10"/>
        <v>1362.5</v>
      </c>
    </row>
    <row r="24" spans="1:16" ht="13.5" customHeight="1" x14ac:dyDescent="0.25">
      <c r="A24" s="112">
        <v>9</v>
      </c>
      <c r="B24" s="126" t="s">
        <v>13</v>
      </c>
      <c r="C24" s="113" t="s">
        <v>14</v>
      </c>
      <c r="D24" s="33"/>
      <c r="E24" s="92"/>
      <c r="F24" s="93"/>
      <c r="G24" s="33">
        <v>3</v>
      </c>
      <c r="H24" s="92">
        <v>750</v>
      </c>
      <c r="I24" s="93">
        <f t="shared" si="11"/>
        <v>375</v>
      </c>
      <c r="J24" s="33">
        <v>6</v>
      </c>
      <c r="K24" s="92">
        <v>600</v>
      </c>
      <c r="L24" s="93">
        <f t="shared" si="9"/>
        <v>150</v>
      </c>
      <c r="M24" s="45" t="s">
        <v>14</v>
      </c>
      <c r="N24" s="44">
        <v>1</v>
      </c>
      <c r="O24" s="93">
        <v>750</v>
      </c>
      <c r="P24" s="96">
        <f t="shared" si="10"/>
        <v>1275</v>
      </c>
    </row>
    <row r="25" spans="1:16" ht="13.5" customHeight="1" x14ac:dyDescent="0.25">
      <c r="A25" s="112">
        <v>10</v>
      </c>
      <c r="B25" s="126" t="s">
        <v>96</v>
      </c>
      <c r="C25" s="113" t="s">
        <v>7</v>
      </c>
      <c r="D25" s="33"/>
      <c r="E25" s="92"/>
      <c r="F25" s="93"/>
      <c r="G25" s="33">
        <v>4</v>
      </c>
      <c r="H25" s="92">
        <v>700</v>
      </c>
      <c r="I25" s="93">
        <f t="shared" ref="I25:I26" si="12">H25*50/100</f>
        <v>350</v>
      </c>
      <c r="J25" s="33">
        <v>5</v>
      </c>
      <c r="K25" s="92">
        <v>650</v>
      </c>
      <c r="L25" s="93">
        <f t="shared" ref="L25:L26" si="13">K25*25/100</f>
        <v>162.5</v>
      </c>
      <c r="M25" s="45" t="s">
        <v>7</v>
      </c>
      <c r="N25" s="44">
        <v>4</v>
      </c>
      <c r="O25" s="93">
        <v>600</v>
      </c>
      <c r="P25" s="96">
        <f t="shared" ref="P25:P26" si="14">F25+I25+L25+O25</f>
        <v>1112.5</v>
      </c>
    </row>
    <row r="26" spans="1:16" ht="13.5" customHeight="1" x14ac:dyDescent="0.25">
      <c r="A26" s="112">
        <v>11</v>
      </c>
      <c r="B26" s="126" t="s">
        <v>182</v>
      </c>
      <c r="C26" s="112" t="s">
        <v>7</v>
      </c>
      <c r="D26" s="25"/>
      <c r="E26" s="92"/>
      <c r="F26" s="93"/>
      <c r="G26" s="25">
        <v>6</v>
      </c>
      <c r="H26" s="92">
        <v>600</v>
      </c>
      <c r="I26" s="93">
        <f t="shared" si="12"/>
        <v>300</v>
      </c>
      <c r="J26" s="25">
        <v>13</v>
      </c>
      <c r="K26" s="92">
        <v>275</v>
      </c>
      <c r="L26" s="93">
        <f t="shared" si="13"/>
        <v>68.75</v>
      </c>
      <c r="M26" s="109" t="s">
        <v>7</v>
      </c>
      <c r="N26" s="3">
        <v>3</v>
      </c>
      <c r="O26" s="93">
        <v>650</v>
      </c>
      <c r="P26" s="96">
        <f t="shared" si="14"/>
        <v>1018.75</v>
      </c>
    </row>
    <row r="27" spans="1:16" ht="13.5" customHeight="1" x14ac:dyDescent="0.25">
      <c r="A27" s="112">
        <v>12</v>
      </c>
      <c r="B27" s="128" t="s">
        <v>146</v>
      </c>
      <c r="C27" s="113" t="s">
        <v>14</v>
      </c>
      <c r="D27" s="45"/>
      <c r="E27" s="92"/>
      <c r="F27" s="93"/>
      <c r="G27" s="33">
        <v>13</v>
      </c>
      <c r="H27" s="92">
        <v>275</v>
      </c>
      <c r="I27" s="93">
        <f t="shared" ref="I27:I38" si="15">H27*50/100</f>
        <v>137.5</v>
      </c>
      <c r="J27" s="47">
        <v>9</v>
      </c>
      <c r="K27" s="92">
        <v>450</v>
      </c>
      <c r="L27" s="93">
        <f t="shared" ref="L27:L29" si="16">K27*25/100</f>
        <v>112.5</v>
      </c>
      <c r="M27" s="45" t="s">
        <v>14</v>
      </c>
      <c r="N27" s="44">
        <v>2</v>
      </c>
      <c r="O27" s="93">
        <v>700</v>
      </c>
      <c r="P27" s="96">
        <f t="shared" ref="P27:P46" si="17">F27+I27+L27+O27</f>
        <v>950</v>
      </c>
    </row>
    <row r="28" spans="1:16" ht="13.5" customHeight="1" x14ac:dyDescent="0.25">
      <c r="A28" s="112">
        <v>12</v>
      </c>
      <c r="B28" s="126" t="s">
        <v>97</v>
      </c>
      <c r="C28" s="112" t="s">
        <v>7</v>
      </c>
      <c r="D28" s="25">
        <v>9</v>
      </c>
      <c r="E28" s="92">
        <v>450</v>
      </c>
      <c r="F28" s="93">
        <f t="shared" ref="F28" si="18">E28*100/100</f>
        <v>450</v>
      </c>
      <c r="G28" s="25"/>
      <c r="H28" s="92"/>
      <c r="I28" s="93"/>
      <c r="J28" s="25"/>
      <c r="K28" s="92"/>
      <c r="L28" s="93"/>
      <c r="M28" s="109" t="s">
        <v>7</v>
      </c>
      <c r="N28" s="3">
        <v>6</v>
      </c>
      <c r="O28" s="93">
        <v>500</v>
      </c>
      <c r="P28" s="96">
        <f t="shared" si="17"/>
        <v>950</v>
      </c>
    </row>
    <row r="29" spans="1:16" ht="13.5" customHeight="1" x14ac:dyDescent="0.25">
      <c r="A29" s="112">
        <v>14</v>
      </c>
      <c r="B29" s="128" t="s">
        <v>148</v>
      </c>
      <c r="C29" s="113" t="s">
        <v>15</v>
      </c>
      <c r="D29" s="45"/>
      <c r="E29" s="92"/>
      <c r="F29" s="93"/>
      <c r="G29" s="33">
        <v>10</v>
      </c>
      <c r="H29" s="92">
        <v>400</v>
      </c>
      <c r="I29" s="93">
        <f t="shared" si="15"/>
        <v>200</v>
      </c>
      <c r="J29" s="47">
        <v>12</v>
      </c>
      <c r="K29" s="92">
        <v>300</v>
      </c>
      <c r="L29" s="93">
        <f t="shared" si="16"/>
        <v>75</v>
      </c>
      <c r="M29" s="45" t="s">
        <v>15</v>
      </c>
      <c r="N29" s="44">
        <v>4</v>
      </c>
      <c r="O29" s="93">
        <v>510</v>
      </c>
      <c r="P29" s="96">
        <f t="shared" si="17"/>
        <v>785</v>
      </c>
    </row>
    <row r="30" spans="1:16" ht="13.5" customHeight="1" x14ac:dyDescent="0.25">
      <c r="A30" s="112">
        <v>15</v>
      </c>
      <c r="B30" s="126" t="s">
        <v>147</v>
      </c>
      <c r="C30" s="113" t="s">
        <v>15</v>
      </c>
      <c r="D30" s="33"/>
      <c r="E30" s="92"/>
      <c r="F30" s="93"/>
      <c r="G30" s="33">
        <v>9</v>
      </c>
      <c r="H30" s="92">
        <v>450</v>
      </c>
      <c r="I30" s="93">
        <f t="shared" si="15"/>
        <v>225</v>
      </c>
      <c r="J30" s="33"/>
      <c r="K30" s="92"/>
      <c r="L30" s="93"/>
      <c r="M30" s="45" t="s">
        <v>15</v>
      </c>
      <c r="N30" s="44">
        <v>3</v>
      </c>
      <c r="O30" s="93">
        <v>552.5</v>
      </c>
      <c r="P30" s="96">
        <f t="shared" si="17"/>
        <v>777.5</v>
      </c>
    </row>
    <row r="31" spans="1:16" ht="13.5" customHeight="1" x14ac:dyDescent="0.25">
      <c r="A31" s="112">
        <v>16</v>
      </c>
      <c r="B31" s="126" t="s">
        <v>11</v>
      </c>
      <c r="C31" s="113" t="s">
        <v>7</v>
      </c>
      <c r="D31" s="33">
        <v>10</v>
      </c>
      <c r="E31" s="92">
        <v>400</v>
      </c>
      <c r="F31" s="93">
        <f t="shared" ref="F31" si="19">E31*100/100</f>
        <v>400</v>
      </c>
      <c r="G31" s="33"/>
      <c r="H31" s="92"/>
      <c r="I31" s="93"/>
      <c r="J31" s="33"/>
      <c r="K31" s="92"/>
      <c r="L31" s="93"/>
      <c r="M31" s="45" t="s">
        <v>7</v>
      </c>
      <c r="N31" s="44">
        <v>10</v>
      </c>
      <c r="O31" s="93">
        <v>350</v>
      </c>
      <c r="P31" s="96">
        <f t="shared" si="17"/>
        <v>750</v>
      </c>
    </row>
    <row r="32" spans="1:16" ht="13.5" customHeight="1" x14ac:dyDescent="0.25">
      <c r="A32" s="112">
        <v>17</v>
      </c>
      <c r="B32" s="126" t="s">
        <v>16</v>
      </c>
      <c r="C32" s="113" t="s">
        <v>15</v>
      </c>
      <c r="D32" s="33">
        <v>11</v>
      </c>
      <c r="E32" s="92">
        <v>350</v>
      </c>
      <c r="F32" s="93">
        <f t="shared" ref="F32:F36" si="20">E32*100/100</f>
        <v>350</v>
      </c>
      <c r="G32" s="33"/>
      <c r="H32" s="92"/>
      <c r="I32" s="93"/>
      <c r="J32" s="33"/>
      <c r="K32" s="92"/>
      <c r="L32" s="93"/>
      <c r="M32" s="45" t="s">
        <v>15</v>
      </c>
      <c r="N32" s="44">
        <v>5</v>
      </c>
      <c r="O32" s="93">
        <v>330</v>
      </c>
      <c r="P32" s="96">
        <f t="shared" si="17"/>
        <v>680</v>
      </c>
    </row>
    <row r="33" spans="1:23" ht="13.5" customHeight="1" x14ac:dyDescent="0.25">
      <c r="A33" s="112">
        <v>18</v>
      </c>
      <c r="B33" s="128" t="s">
        <v>9</v>
      </c>
      <c r="C33" s="113" t="s">
        <v>10</v>
      </c>
      <c r="D33" s="33">
        <v>15</v>
      </c>
      <c r="E33" s="92">
        <v>225</v>
      </c>
      <c r="F33" s="93">
        <f t="shared" ref="F33:F34" si="21">E33*100/100</f>
        <v>225</v>
      </c>
      <c r="G33" s="33"/>
      <c r="H33" s="92"/>
      <c r="I33" s="93"/>
      <c r="J33" s="33">
        <v>14</v>
      </c>
      <c r="K33" s="92">
        <v>250</v>
      </c>
      <c r="L33" s="93">
        <f t="shared" ref="L33" si="22">K33*25/100</f>
        <v>62.5</v>
      </c>
      <c r="M33" s="45" t="s">
        <v>10</v>
      </c>
      <c r="N33" s="44">
        <v>3</v>
      </c>
      <c r="O33" s="93">
        <v>390</v>
      </c>
      <c r="P33" s="96">
        <f t="shared" ref="P33:P34" si="23">F33+I33+L33+O33</f>
        <v>677.5</v>
      </c>
    </row>
    <row r="34" spans="1:23" ht="13.5" customHeight="1" x14ac:dyDescent="0.25">
      <c r="A34" s="112">
        <v>19</v>
      </c>
      <c r="B34" s="126" t="s">
        <v>145</v>
      </c>
      <c r="C34" s="113" t="s">
        <v>10</v>
      </c>
      <c r="D34" s="46">
        <v>13</v>
      </c>
      <c r="E34" s="92">
        <v>275</v>
      </c>
      <c r="F34" s="93">
        <f t="shared" si="21"/>
        <v>275</v>
      </c>
      <c r="G34" s="33"/>
      <c r="H34" s="92"/>
      <c r="I34" s="93"/>
      <c r="J34" s="46"/>
      <c r="K34" s="92"/>
      <c r="L34" s="93"/>
      <c r="M34" s="45" t="s">
        <v>10</v>
      </c>
      <c r="N34" s="44">
        <v>4</v>
      </c>
      <c r="O34" s="93">
        <v>360</v>
      </c>
      <c r="P34" s="96">
        <f t="shared" si="23"/>
        <v>635</v>
      </c>
    </row>
    <row r="35" spans="1:23" ht="13.5" customHeight="1" x14ac:dyDescent="0.25">
      <c r="A35" s="112">
        <v>20</v>
      </c>
      <c r="B35" s="128" t="s">
        <v>23</v>
      </c>
      <c r="C35" s="113" t="s">
        <v>7</v>
      </c>
      <c r="D35" s="46">
        <v>14</v>
      </c>
      <c r="E35" s="92">
        <v>250</v>
      </c>
      <c r="F35" s="93">
        <f t="shared" si="20"/>
        <v>250</v>
      </c>
      <c r="G35" s="33"/>
      <c r="H35" s="92"/>
      <c r="I35" s="93"/>
      <c r="J35" s="47"/>
      <c r="K35" s="92"/>
      <c r="L35" s="93"/>
      <c r="M35" s="45" t="s">
        <v>7</v>
      </c>
      <c r="N35" s="44">
        <v>9</v>
      </c>
      <c r="O35" s="93">
        <v>375</v>
      </c>
      <c r="P35" s="96">
        <f t="shared" si="17"/>
        <v>625</v>
      </c>
    </row>
    <row r="36" spans="1:23" ht="13.5" customHeight="1" x14ac:dyDescent="0.25">
      <c r="A36" s="112">
        <v>21</v>
      </c>
      <c r="B36" s="128" t="s">
        <v>91</v>
      </c>
      <c r="C36" s="113" t="s">
        <v>18</v>
      </c>
      <c r="D36" s="46">
        <v>12</v>
      </c>
      <c r="E36" s="92">
        <v>300</v>
      </c>
      <c r="F36" s="93">
        <f t="shared" si="20"/>
        <v>300</v>
      </c>
      <c r="G36" s="33">
        <v>16</v>
      </c>
      <c r="H36" s="92">
        <v>200</v>
      </c>
      <c r="I36" s="93">
        <f t="shared" si="15"/>
        <v>100</v>
      </c>
      <c r="J36" s="47"/>
      <c r="K36" s="92"/>
      <c r="L36" s="93"/>
      <c r="M36" s="45" t="s">
        <v>18</v>
      </c>
      <c r="N36" s="44">
        <v>2</v>
      </c>
      <c r="O36" s="93">
        <v>210</v>
      </c>
      <c r="P36" s="96">
        <f t="shared" si="17"/>
        <v>610</v>
      </c>
    </row>
    <row r="37" spans="1:23" ht="13.5" customHeight="1" x14ac:dyDescent="0.25">
      <c r="A37" s="112">
        <v>22</v>
      </c>
      <c r="B37" s="128" t="s">
        <v>150</v>
      </c>
      <c r="C37" s="113" t="s">
        <v>7</v>
      </c>
      <c r="D37" s="45"/>
      <c r="E37" s="92"/>
      <c r="F37" s="93"/>
      <c r="G37" s="33">
        <v>15</v>
      </c>
      <c r="H37" s="92">
        <v>225</v>
      </c>
      <c r="I37" s="93">
        <f t="shared" si="15"/>
        <v>112.5</v>
      </c>
      <c r="J37" s="47"/>
      <c r="K37" s="92"/>
      <c r="L37" s="93"/>
      <c r="M37" s="45" t="s">
        <v>7</v>
      </c>
      <c r="N37" s="44">
        <v>7</v>
      </c>
      <c r="O37" s="93">
        <v>450</v>
      </c>
      <c r="P37" s="96">
        <f t="shared" si="17"/>
        <v>562.5</v>
      </c>
    </row>
    <row r="38" spans="1:23" ht="13.5" customHeight="1" x14ac:dyDescent="0.25">
      <c r="A38" s="112">
        <v>23</v>
      </c>
      <c r="B38" s="128" t="s">
        <v>149</v>
      </c>
      <c r="C38" s="113" t="s">
        <v>10</v>
      </c>
      <c r="D38" s="45"/>
      <c r="E38" s="92"/>
      <c r="F38" s="93"/>
      <c r="G38" s="33">
        <v>11</v>
      </c>
      <c r="H38" s="92">
        <v>350</v>
      </c>
      <c r="I38" s="93">
        <f t="shared" si="15"/>
        <v>175</v>
      </c>
      <c r="J38" s="47"/>
      <c r="K38" s="92"/>
      <c r="L38" s="93"/>
      <c r="M38" s="45" t="s">
        <v>10</v>
      </c>
      <c r="N38" s="44">
        <v>5</v>
      </c>
      <c r="O38" s="93">
        <v>275</v>
      </c>
      <c r="P38" s="96">
        <f t="shared" si="17"/>
        <v>450</v>
      </c>
    </row>
    <row r="39" spans="1:23" ht="13.5" customHeight="1" x14ac:dyDescent="0.25">
      <c r="A39" s="112">
        <v>24</v>
      </c>
      <c r="B39" s="128" t="s">
        <v>158</v>
      </c>
      <c r="C39" s="113" t="s">
        <v>7</v>
      </c>
      <c r="D39" s="45"/>
      <c r="E39" s="92"/>
      <c r="F39" s="93"/>
      <c r="G39" s="33"/>
      <c r="H39" s="92"/>
      <c r="I39" s="93"/>
      <c r="J39" s="47"/>
      <c r="K39" s="92"/>
      <c r="L39" s="93"/>
      <c r="M39" s="45" t="s">
        <v>7</v>
      </c>
      <c r="N39" s="44">
        <v>8</v>
      </c>
      <c r="O39" s="93">
        <v>400</v>
      </c>
      <c r="P39" s="96">
        <f t="shared" si="17"/>
        <v>400</v>
      </c>
    </row>
    <row r="40" spans="1:23" ht="13.5" customHeight="1" x14ac:dyDescent="0.25">
      <c r="A40" s="112">
        <v>25</v>
      </c>
      <c r="B40" s="128" t="s">
        <v>159</v>
      </c>
      <c r="C40" s="113" t="s">
        <v>7</v>
      </c>
      <c r="D40" s="45"/>
      <c r="E40" s="92"/>
      <c r="F40" s="93"/>
      <c r="G40" s="33"/>
      <c r="H40" s="92"/>
      <c r="I40" s="93"/>
      <c r="J40" s="47"/>
      <c r="K40" s="92"/>
      <c r="L40" s="93"/>
      <c r="M40" s="45" t="s">
        <v>7</v>
      </c>
      <c r="N40" s="44">
        <v>11</v>
      </c>
      <c r="O40" s="93">
        <v>325</v>
      </c>
      <c r="P40" s="96">
        <f t="shared" si="17"/>
        <v>325</v>
      </c>
    </row>
    <row r="41" spans="1:23" ht="13.5" customHeight="1" x14ac:dyDescent="0.25">
      <c r="A41" s="112">
        <v>26</v>
      </c>
      <c r="B41" s="128" t="s">
        <v>160</v>
      </c>
      <c r="C41" s="113" t="s">
        <v>7</v>
      </c>
      <c r="D41" s="45"/>
      <c r="E41" s="92"/>
      <c r="F41" s="93"/>
      <c r="G41" s="33"/>
      <c r="H41" s="92"/>
      <c r="I41" s="93"/>
      <c r="J41" s="47"/>
      <c r="K41" s="92"/>
      <c r="L41" s="93"/>
      <c r="M41" s="45" t="s">
        <v>7</v>
      </c>
      <c r="N41" s="44">
        <v>12</v>
      </c>
      <c r="O41" s="93">
        <v>300</v>
      </c>
      <c r="P41" s="96">
        <f t="shared" si="17"/>
        <v>300</v>
      </c>
    </row>
    <row r="42" spans="1:23" ht="13.5" customHeight="1" x14ac:dyDescent="0.25">
      <c r="A42" s="112">
        <v>27</v>
      </c>
      <c r="B42" s="128" t="s">
        <v>161</v>
      </c>
      <c r="C42" s="113" t="s">
        <v>7</v>
      </c>
      <c r="D42" s="45"/>
      <c r="E42" s="92"/>
      <c r="F42" s="93"/>
      <c r="G42" s="33"/>
      <c r="H42" s="92"/>
      <c r="I42" s="93"/>
      <c r="J42" s="47"/>
      <c r="K42" s="92"/>
      <c r="L42" s="93"/>
      <c r="M42" s="45" t="s">
        <v>7</v>
      </c>
      <c r="N42" s="44">
        <v>13</v>
      </c>
      <c r="O42" s="93">
        <v>275</v>
      </c>
      <c r="P42" s="96">
        <f t="shared" si="17"/>
        <v>275</v>
      </c>
    </row>
    <row r="43" spans="1:23" ht="13.5" customHeight="1" x14ac:dyDescent="0.25">
      <c r="A43" s="112">
        <v>28</v>
      </c>
      <c r="B43" s="128" t="s">
        <v>8</v>
      </c>
      <c r="C43" s="113" t="s">
        <v>7</v>
      </c>
      <c r="D43" s="45"/>
      <c r="E43" s="92"/>
      <c r="F43" s="93"/>
      <c r="G43" s="33"/>
      <c r="H43" s="92"/>
      <c r="I43" s="93"/>
      <c r="J43" s="47">
        <v>15</v>
      </c>
      <c r="K43" s="92">
        <v>225</v>
      </c>
      <c r="L43" s="93">
        <f t="shared" ref="L43" si="24">K43*25/100</f>
        <v>56.25</v>
      </c>
      <c r="M43" s="45" t="s">
        <v>7</v>
      </c>
      <c r="N43" s="44">
        <v>16</v>
      </c>
      <c r="O43" s="93">
        <v>200</v>
      </c>
      <c r="P43" s="96">
        <f t="shared" si="17"/>
        <v>256.25</v>
      </c>
    </row>
    <row r="44" spans="1:23" ht="13.5" customHeight="1" x14ac:dyDescent="0.25">
      <c r="A44" s="112">
        <v>29</v>
      </c>
      <c r="B44" s="128" t="s">
        <v>162</v>
      </c>
      <c r="C44" s="113" t="s">
        <v>7</v>
      </c>
      <c r="D44" s="45"/>
      <c r="E44" s="92"/>
      <c r="F44" s="93"/>
      <c r="G44" s="33"/>
      <c r="H44" s="92"/>
      <c r="I44" s="93"/>
      <c r="J44" s="47"/>
      <c r="K44" s="92"/>
      <c r="L44" s="93"/>
      <c r="M44" s="45" t="s">
        <v>7</v>
      </c>
      <c r="N44" s="44">
        <v>14</v>
      </c>
      <c r="O44" s="93">
        <v>250</v>
      </c>
      <c r="P44" s="96">
        <f t="shared" si="17"/>
        <v>250</v>
      </c>
    </row>
    <row r="45" spans="1:23" ht="13.5" customHeight="1" x14ac:dyDescent="0.25">
      <c r="A45" s="112">
        <v>30</v>
      </c>
      <c r="B45" s="128" t="s">
        <v>167</v>
      </c>
      <c r="C45" s="113" t="s">
        <v>7</v>
      </c>
      <c r="D45" s="45"/>
      <c r="E45" s="92"/>
      <c r="F45" s="93"/>
      <c r="G45" s="33"/>
      <c r="H45" s="92"/>
      <c r="I45" s="93"/>
      <c r="J45" s="47"/>
      <c r="K45" s="92"/>
      <c r="L45" s="93"/>
      <c r="M45" s="45" t="s">
        <v>7</v>
      </c>
      <c r="N45" s="44">
        <v>15</v>
      </c>
      <c r="O45" s="93">
        <v>225</v>
      </c>
      <c r="P45" s="96">
        <f t="shared" si="17"/>
        <v>225</v>
      </c>
    </row>
    <row r="46" spans="1:23" ht="13.5" customHeight="1" x14ac:dyDescent="0.25">
      <c r="A46" s="112">
        <v>31</v>
      </c>
      <c r="B46" s="128" t="s">
        <v>77</v>
      </c>
      <c r="C46" s="113" t="s">
        <v>15</v>
      </c>
      <c r="D46" s="45"/>
      <c r="E46" s="92"/>
      <c r="F46" s="93"/>
      <c r="G46" s="33"/>
      <c r="H46" s="92"/>
      <c r="I46" s="93"/>
      <c r="J46" s="47"/>
      <c r="K46" s="92"/>
      <c r="L46" s="93"/>
      <c r="M46" s="45" t="s">
        <v>15</v>
      </c>
      <c r="N46" s="44">
        <v>6</v>
      </c>
      <c r="O46" s="93">
        <v>187.5</v>
      </c>
      <c r="P46" s="96">
        <f t="shared" si="17"/>
        <v>187.5</v>
      </c>
    </row>
    <row r="47" spans="1:23" ht="13.5" customHeight="1" x14ac:dyDescent="0.25">
      <c r="A47" s="112">
        <v>32</v>
      </c>
      <c r="B47" s="128" t="s">
        <v>163</v>
      </c>
      <c r="C47" s="113" t="s">
        <v>7</v>
      </c>
      <c r="D47" s="45"/>
      <c r="E47" s="92"/>
      <c r="F47" s="93"/>
      <c r="G47" s="33"/>
      <c r="H47" s="92"/>
      <c r="I47" s="93"/>
      <c r="J47" s="47"/>
      <c r="K47" s="92"/>
      <c r="L47" s="93"/>
      <c r="M47" s="45" t="s">
        <v>7</v>
      </c>
      <c r="N47" s="44">
        <v>17</v>
      </c>
      <c r="O47" s="93">
        <v>185</v>
      </c>
      <c r="P47" s="96">
        <f t="shared" ref="P47:P56" si="25">F47+I47+L47+O47</f>
        <v>185</v>
      </c>
      <c r="W47" s="26"/>
    </row>
    <row r="48" spans="1:23" ht="13.5" customHeight="1" x14ac:dyDescent="0.25">
      <c r="A48" s="112">
        <v>33</v>
      </c>
      <c r="B48" s="128" t="s">
        <v>88</v>
      </c>
      <c r="C48" s="113" t="s">
        <v>10</v>
      </c>
      <c r="D48" s="45"/>
      <c r="E48" s="92"/>
      <c r="F48" s="93"/>
      <c r="G48" s="33"/>
      <c r="H48" s="92"/>
      <c r="I48" s="93"/>
      <c r="J48" s="47"/>
      <c r="K48" s="92"/>
      <c r="L48" s="93"/>
      <c r="M48" s="45" t="s">
        <v>10</v>
      </c>
      <c r="N48" s="44">
        <v>6</v>
      </c>
      <c r="O48" s="93">
        <v>180</v>
      </c>
      <c r="P48" s="96">
        <f t="shared" ref="P48" si="26">F48+I48+L48+O48</f>
        <v>180</v>
      </c>
      <c r="W48" s="26"/>
    </row>
    <row r="49" spans="1:23" ht="13.5" customHeight="1" x14ac:dyDescent="0.25">
      <c r="A49" s="112">
        <v>34</v>
      </c>
      <c r="B49" s="128" t="s">
        <v>164</v>
      </c>
      <c r="C49" s="113" t="s">
        <v>7</v>
      </c>
      <c r="D49" s="45"/>
      <c r="E49" s="92"/>
      <c r="F49" s="93"/>
      <c r="G49" s="33"/>
      <c r="H49" s="92"/>
      <c r="I49" s="93"/>
      <c r="J49" s="47"/>
      <c r="K49" s="92"/>
      <c r="L49" s="93"/>
      <c r="M49" s="45" t="s">
        <v>7</v>
      </c>
      <c r="N49" s="44">
        <v>18</v>
      </c>
      <c r="O49" s="93">
        <v>170</v>
      </c>
      <c r="P49" s="96">
        <f t="shared" si="25"/>
        <v>170</v>
      </c>
      <c r="W49" s="26"/>
    </row>
    <row r="50" spans="1:23" ht="13.5" customHeight="1" x14ac:dyDescent="0.25">
      <c r="A50" s="112">
        <v>35</v>
      </c>
      <c r="B50" s="129" t="s">
        <v>20</v>
      </c>
      <c r="C50" s="117" t="s">
        <v>15</v>
      </c>
      <c r="D50" s="118"/>
      <c r="E50" s="119"/>
      <c r="F50" s="120"/>
      <c r="G50" s="121"/>
      <c r="H50" s="119"/>
      <c r="I50" s="120"/>
      <c r="J50" s="122"/>
      <c r="K50" s="119"/>
      <c r="L50" s="120"/>
      <c r="M50" s="118" t="s">
        <v>15</v>
      </c>
      <c r="N50" s="123">
        <v>7</v>
      </c>
      <c r="O50" s="120">
        <v>168.8</v>
      </c>
      <c r="P50" s="124">
        <f t="shared" si="25"/>
        <v>168.8</v>
      </c>
      <c r="W50" s="26"/>
    </row>
    <row r="51" spans="1:23" ht="13.5" customHeight="1" x14ac:dyDescent="0.25">
      <c r="A51" s="112">
        <v>36</v>
      </c>
      <c r="B51" s="128" t="s">
        <v>177</v>
      </c>
      <c r="C51" s="113" t="s">
        <v>10</v>
      </c>
      <c r="D51" s="45"/>
      <c r="E51" s="92"/>
      <c r="F51" s="93"/>
      <c r="G51" s="33"/>
      <c r="H51" s="92"/>
      <c r="I51" s="93"/>
      <c r="J51" s="47"/>
      <c r="K51" s="92"/>
      <c r="L51" s="93"/>
      <c r="M51" s="45" t="s">
        <v>10</v>
      </c>
      <c r="N51" s="44">
        <v>7</v>
      </c>
      <c r="O51" s="93">
        <v>162</v>
      </c>
      <c r="P51" s="96">
        <f t="shared" si="25"/>
        <v>162</v>
      </c>
      <c r="W51" s="26"/>
    </row>
    <row r="52" spans="1:23" ht="13.5" customHeight="1" x14ac:dyDescent="0.25">
      <c r="A52" s="112">
        <v>37</v>
      </c>
      <c r="B52" s="128" t="s">
        <v>165</v>
      </c>
      <c r="C52" s="113" t="s">
        <v>7</v>
      </c>
      <c r="D52" s="45"/>
      <c r="E52" s="92"/>
      <c r="F52" s="93"/>
      <c r="G52" s="33"/>
      <c r="H52" s="92"/>
      <c r="I52" s="93"/>
      <c r="J52" s="47"/>
      <c r="K52" s="92"/>
      <c r="L52" s="93"/>
      <c r="M52" s="45" t="s">
        <v>7</v>
      </c>
      <c r="N52" s="44">
        <v>19</v>
      </c>
      <c r="O52" s="93">
        <v>155</v>
      </c>
      <c r="P52" s="96">
        <f t="shared" ref="P52:P54" si="27">F52+I52+L52+O52</f>
        <v>155</v>
      </c>
      <c r="W52" s="26"/>
    </row>
    <row r="53" spans="1:23" ht="13.5" customHeight="1" x14ac:dyDescent="0.25">
      <c r="A53" s="112">
        <v>38</v>
      </c>
      <c r="B53" s="128" t="s">
        <v>183</v>
      </c>
      <c r="C53" s="113" t="s">
        <v>15</v>
      </c>
      <c r="D53" s="45"/>
      <c r="E53" s="92"/>
      <c r="F53" s="93"/>
      <c r="G53" s="33"/>
      <c r="H53" s="92"/>
      <c r="I53" s="93"/>
      <c r="J53" s="47"/>
      <c r="K53" s="92"/>
      <c r="L53" s="93"/>
      <c r="M53" s="45" t="s">
        <v>15</v>
      </c>
      <c r="N53" s="44">
        <v>8</v>
      </c>
      <c r="O53" s="93">
        <v>150</v>
      </c>
      <c r="P53" s="96">
        <f t="shared" si="27"/>
        <v>150</v>
      </c>
      <c r="W53" s="26"/>
    </row>
    <row r="54" spans="1:23" ht="13.5" customHeight="1" x14ac:dyDescent="0.25">
      <c r="A54" s="112">
        <v>39</v>
      </c>
      <c r="B54" s="128" t="s">
        <v>19</v>
      </c>
      <c r="C54" s="113" t="s">
        <v>10</v>
      </c>
      <c r="D54" s="45"/>
      <c r="E54" s="92"/>
      <c r="F54" s="93"/>
      <c r="G54" s="33"/>
      <c r="H54" s="92"/>
      <c r="I54" s="93"/>
      <c r="J54" s="47"/>
      <c r="K54" s="92"/>
      <c r="L54" s="93"/>
      <c r="M54" s="45" t="s">
        <v>10</v>
      </c>
      <c r="N54" s="44">
        <v>8</v>
      </c>
      <c r="O54" s="93">
        <v>144</v>
      </c>
      <c r="P54" s="96">
        <f t="shared" si="27"/>
        <v>144</v>
      </c>
      <c r="W54" s="26"/>
    </row>
    <row r="55" spans="1:23" ht="13.5" customHeight="1" x14ac:dyDescent="0.25">
      <c r="A55" s="112">
        <v>40</v>
      </c>
      <c r="B55" s="128" t="s">
        <v>89</v>
      </c>
      <c r="C55" s="113" t="s">
        <v>10</v>
      </c>
      <c r="D55" s="45"/>
      <c r="E55" s="92"/>
      <c r="F55" s="93"/>
      <c r="G55" s="33"/>
      <c r="H55" s="92"/>
      <c r="I55" s="93"/>
      <c r="J55" s="47"/>
      <c r="K55" s="92"/>
      <c r="L55" s="93"/>
      <c r="M55" s="45" t="s">
        <v>10</v>
      </c>
      <c r="N55" s="44">
        <v>9</v>
      </c>
      <c r="O55" s="93">
        <v>135</v>
      </c>
      <c r="P55" s="96">
        <f t="shared" si="25"/>
        <v>135</v>
      </c>
      <c r="W55" s="26"/>
    </row>
    <row r="56" spans="1:23" ht="13.5" customHeight="1" x14ac:dyDescent="0.25">
      <c r="A56" s="112">
        <v>41</v>
      </c>
      <c r="B56" s="128" t="s">
        <v>175</v>
      </c>
      <c r="C56" s="113" t="s">
        <v>18</v>
      </c>
      <c r="D56" s="45"/>
      <c r="E56" s="92"/>
      <c r="F56" s="93"/>
      <c r="G56" s="33"/>
      <c r="H56" s="92"/>
      <c r="I56" s="93"/>
      <c r="J56" s="47"/>
      <c r="K56" s="92"/>
      <c r="L56" s="93"/>
      <c r="M56" s="45" t="s">
        <v>18</v>
      </c>
      <c r="N56" s="44">
        <v>3</v>
      </c>
      <c r="O56" s="93">
        <v>117</v>
      </c>
      <c r="P56" s="96">
        <f t="shared" si="25"/>
        <v>117</v>
      </c>
      <c r="W56" s="26"/>
    </row>
    <row r="57" spans="1:23" ht="13.5" customHeight="1" x14ac:dyDescent="0.25">
      <c r="A57" s="112">
        <v>42</v>
      </c>
      <c r="B57" s="129" t="s">
        <v>153</v>
      </c>
      <c r="C57" s="117" t="s">
        <v>18</v>
      </c>
      <c r="D57" s="118"/>
      <c r="E57" s="119"/>
      <c r="F57" s="120"/>
      <c r="G57" s="121"/>
      <c r="H57" s="119"/>
      <c r="I57" s="120"/>
      <c r="J57" s="122"/>
      <c r="K57" s="119"/>
      <c r="L57" s="120"/>
      <c r="M57" s="118" t="s">
        <v>18</v>
      </c>
      <c r="N57" s="123">
        <v>4</v>
      </c>
      <c r="O57" s="120">
        <v>70</v>
      </c>
      <c r="P57" s="124">
        <v>108</v>
      </c>
      <c r="W57" s="26"/>
    </row>
    <row r="58" spans="1:23" ht="13.5" customHeight="1" x14ac:dyDescent="0.25">
      <c r="A58" s="112">
        <v>43</v>
      </c>
      <c r="B58" s="126" t="s">
        <v>84</v>
      </c>
      <c r="C58" s="113" t="s">
        <v>15</v>
      </c>
      <c r="D58" s="45"/>
      <c r="E58" s="92"/>
      <c r="F58" s="93"/>
      <c r="G58" s="33"/>
      <c r="H58" s="92"/>
      <c r="I58" s="93"/>
      <c r="J58" s="46"/>
      <c r="K58" s="92"/>
      <c r="L58" s="93"/>
      <c r="M58" s="45" t="s">
        <v>15</v>
      </c>
      <c r="N58" s="44">
        <v>9</v>
      </c>
      <c r="O58" s="93">
        <v>90</v>
      </c>
      <c r="P58" s="96">
        <f t="shared" ref="P58:P65" si="28">F58+I58+L58+O58</f>
        <v>90</v>
      </c>
    </row>
    <row r="59" spans="1:23" ht="13.5" customHeight="1" x14ac:dyDescent="0.25">
      <c r="A59" s="112">
        <v>44</v>
      </c>
      <c r="B59" s="126" t="s">
        <v>154</v>
      </c>
      <c r="C59" s="113" t="s">
        <v>15</v>
      </c>
      <c r="D59" s="45"/>
      <c r="E59" s="92"/>
      <c r="F59" s="93"/>
      <c r="G59" s="33"/>
      <c r="H59" s="92"/>
      <c r="I59" s="93"/>
      <c r="J59" s="46"/>
      <c r="K59" s="92"/>
      <c r="L59" s="93"/>
      <c r="M59" s="45" t="s">
        <v>15</v>
      </c>
      <c r="N59" s="44">
        <v>10</v>
      </c>
      <c r="O59" s="93">
        <v>84</v>
      </c>
      <c r="P59" s="96">
        <f t="shared" si="28"/>
        <v>84</v>
      </c>
    </row>
    <row r="60" spans="1:23" ht="13.5" customHeight="1" x14ac:dyDescent="0.25">
      <c r="A60" s="112">
        <v>45</v>
      </c>
      <c r="B60" s="128" t="s">
        <v>98</v>
      </c>
      <c r="C60" s="113" t="s">
        <v>15</v>
      </c>
      <c r="D60" s="45"/>
      <c r="E60" s="92"/>
      <c r="F60" s="93"/>
      <c r="G60" s="33"/>
      <c r="H60" s="92"/>
      <c r="I60" s="93"/>
      <c r="J60" s="47"/>
      <c r="K60" s="92"/>
      <c r="L60" s="93"/>
      <c r="M60" s="45" t="s">
        <v>15</v>
      </c>
      <c r="N60" s="44">
        <v>11</v>
      </c>
      <c r="O60" s="93">
        <v>78</v>
      </c>
      <c r="P60" s="96">
        <f t="shared" si="28"/>
        <v>78</v>
      </c>
    </row>
    <row r="61" spans="1:23" ht="13.5" customHeight="1" x14ac:dyDescent="0.25">
      <c r="A61" s="112">
        <v>46</v>
      </c>
      <c r="B61" s="128" t="s">
        <v>24</v>
      </c>
      <c r="C61" s="113" t="s">
        <v>18</v>
      </c>
      <c r="D61" s="45"/>
      <c r="E61" s="92"/>
      <c r="F61" s="93"/>
      <c r="G61" s="33"/>
      <c r="H61" s="92"/>
      <c r="I61" s="93"/>
      <c r="J61" s="47"/>
      <c r="K61" s="92"/>
      <c r="L61" s="93"/>
      <c r="M61" s="45" t="s">
        <v>18</v>
      </c>
      <c r="N61" s="44">
        <v>5</v>
      </c>
      <c r="O61" s="93">
        <v>77</v>
      </c>
      <c r="P61" s="96">
        <f t="shared" ref="P61" si="29">F61+I61+L61+O61</f>
        <v>77</v>
      </c>
    </row>
    <row r="62" spans="1:23" ht="13.5" customHeight="1" x14ac:dyDescent="0.25">
      <c r="A62" s="112">
        <v>47</v>
      </c>
      <c r="B62" s="128" t="s">
        <v>171</v>
      </c>
      <c r="C62" s="113" t="s">
        <v>15</v>
      </c>
      <c r="D62" s="45"/>
      <c r="E62" s="92"/>
      <c r="F62" s="93"/>
      <c r="G62" s="33"/>
      <c r="H62" s="92"/>
      <c r="I62" s="93"/>
      <c r="J62" s="47"/>
      <c r="K62" s="92"/>
      <c r="L62" s="93"/>
      <c r="M62" s="45" t="s">
        <v>15</v>
      </c>
      <c r="N62" s="44">
        <v>12</v>
      </c>
      <c r="O62" s="93">
        <v>72</v>
      </c>
      <c r="P62" s="96">
        <f t="shared" si="28"/>
        <v>72</v>
      </c>
    </row>
    <row r="63" spans="1:23" ht="13.5" customHeight="1" x14ac:dyDescent="0.25">
      <c r="A63" s="112">
        <v>48</v>
      </c>
      <c r="B63" s="128" t="s">
        <v>152</v>
      </c>
      <c r="C63" s="113" t="s">
        <v>18</v>
      </c>
      <c r="D63" s="45"/>
      <c r="E63" s="92"/>
      <c r="F63" s="93"/>
      <c r="G63" s="33"/>
      <c r="H63" s="92"/>
      <c r="I63" s="93"/>
      <c r="J63" s="47"/>
      <c r="K63" s="92"/>
      <c r="L63" s="93"/>
      <c r="M63" s="45" t="s">
        <v>18</v>
      </c>
      <c r="N63" s="44">
        <v>6</v>
      </c>
      <c r="O63" s="93">
        <v>70</v>
      </c>
      <c r="P63" s="96">
        <f t="shared" si="28"/>
        <v>70</v>
      </c>
    </row>
    <row r="64" spans="1:23" ht="13.5" customHeight="1" x14ac:dyDescent="0.25">
      <c r="A64" s="112">
        <v>49</v>
      </c>
      <c r="B64" s="129" t="s">
        <v>181</v>
      </c>
      <c r="C64" s="117" t="s">
        <v>15</v>
      </c>
      <c r="D64" s="118"/>
      <c r="E64" s="119"/>
      <c r="F64" s="120"/>
      <c r="G64" s="121"/>
      <c r="H64" s="119"/>
      <c r="I64" s="120"/>
      <c r="J64" s="122"/>
      <c r="K64" s="119"/>
      <c r="L64" s="120"/>
      <c r="M64" s="118" t="s">
        <v>15</v>
      </c>
      <c r="N64" s="123">
        <v>13</v>
      </c>
      <c r="O64" s="120">
        <v>66</v>
      </c>
      <c r="P64" s="124">
        <f t="shared" si="28"/>
        <v>66</v>
      </c>
    </row>
    <row r="65" spans="1:381" ht="13.5" customHeight="1" thickBot="1" x14ac:dyDescent="0.3">
      <c r="A65" s="136">
        <v>50</v>
      </c>
      <c r="B65" s="130" t="s">
        <v>151</v>
      </c>
      <c r="C65" s="114" t="s">
        <v>18</v>
      </c>
      <c r="D65" s="98"/>
      <c r="E65" s="99"/>
      <c r="F65" s="100"/>
      <c r="G65" s="56"/>
      <c r="H65" s="99"/>
      <c r="I65" s="100"/>
      <c r="J65" s="101">
        <v>16</v>
      </c>
      <c r="K65" s="99">
        <v>200</v>
      </c>
      <c r="L65" s="100">
        <f t="shared" ref="L65" si="30">K65*25/100</f>
        <v>50</v>
      </c>
      <c r="M65" s="98" t="s">
        <v>18</v>
      </c>
      <c r="N65" s="102"/>
      <c r="O65" s="100"/>
      <c r="P65" s="103">
        <f t="shared" si="28"/>
        <v>50</v>
      </c>
    </row>
    <row r="66" spans="1:381" s="39" customFormat="1" ht="13.5" customHeight="1" x14ac:dyDescent="0.25">
      <c r="A66" s="40"/>
      <c r="B66" s="97"/>
      <c r="C66" s="40"/>
      <c r="D66" s="40"/>
      <c r="E66" s="40"/>
      <c r="F66" s="40"/>
      <c r="G66" s="37"/>
      <c r="H66" s="40"/>
      <c r="I66" s="27"/>
      <c r="J66" s="27"/>
      <c r="K66" s="27"/>
      <c r="L66" s="27"/>
      <c r="M66" s="26"/>
      <c r="N66" s="26"/>
      <c r="O66" s="27"/>
      <c r="P66" s="9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</row>
    <row r="67" spans="1:381" ht="15" customHeight="1" x14ac:dyDescent="0.2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34"/>
      <c r="O67" s="34"/>
      <c r="P67" s="34"/>
    </row>
    <row r="68" spans="1:381" x14ac:dyDescent="0.2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34"/>
      <c r="O68" s="34"/>
      <c r="P68" s="34"/>
    </row>
  </sheetData>
  <mergeCells count="17">
    <mergeCell ref="J14:L14"/>
    <mergeCell ref="M14:O14"/>
    <mergeCell ref="A1:P3"/>
    <mergeCell ref="A4:P7"/>
    <mergeCell ref="A8:P9"/>
    <mergeCell ref="A10:P11"/>
    <mergeCell ref="A13:A15"/>
    <mergeCell ref="B13:B15"/>
    <mergeCell ref="C13:C15"/>
    <mergeCell ref="D13:F13"/>
    <mergeCell ref="G13:I13"/>
    <mergeCell ref="A12:P12"/>
    <mergeCell ref="J13:L13"/>
    <mergeCell ref="M13:O13"/>
    <mergeCell ref="P13:P15"/>
    <mergeCell ref="D14:F14"/>
    <mergeCell ref="G14:I14"/>
  </mergeCells>
  <pageMargins left="0.70866141732283472" right="0.70866141732283472" top="0.47244094488188981" bottom="0.74803149606299213" header="0.31496062992125984" footer="0.31496062992125984"/>
  <pageSetup paperSize="9" scale="91" orientation="landscape" r:id="rId1"/>
  <headerFooter>
    <oddFooter>&amp;L&amp;"Arial,Normal"&amp;8FIH Hero Men's Indoor World Rankings - February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6515-AEB6-41D2-B9D5-9B728818E2C4}">
  <dimension ref="A1:P65"/>
  <sheetViews>
    <sheetView topLeftCell="A21" workbookViewId="0">
      <selection activeCell="W24" sqref="W24"/>
    </sheetView>
  </sheetViews>
  <sheetFormatPr defaultRowHeight="15" x14ac:dyDescent="0.25"/>
  <cols>
    <col min="1" max="1" width="6" customWidth="1"/>
    <col min="2" max="2" width="28.28515625" customWidth="1"/>
    <col min="3" max="3" width="5.140625" customWidth="1"/>
    <col min="4" max="4" width="4.42578125" customWidth="1"/>
    <col min="5" max="6" width="6.5703125" customWidth="1"/>
    <col min="7" max="7" width="4" customWidth="1"/>
    <col min="8" max="9" width="6.5703125" customWidth="1"/>
    <col min="10" max="10" width="4" customWidth="1"/>
    <col min="11" max="12" width="6.5703125" customWidth="1"/>
    <col min="13" max="13" width="5.140625" customWidth="1"/>
    <col min="14" max="15" width="6.5703125" customWidth="1"/>
    <col min="16" max="16" width="10.7109375" customWidth="1"/>
  </cols>
  <sheetData>
    <row r="1" spans="1:16" x14ac:dyDescent="0.25">
      <c r="A1" s="290" t="s">
        <v>166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</row>
    <row r="2" spans="1:16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5"/>
    </row>
    <row r="3" spans="1:16" ht="15.75" thickBot="1" x14ac:dyDescent="0.3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</row>
    <row r="4" spans="1:16" x14ac:dyDescent="0.25">
      <c r="A4" s="149" t="s">
        <v>186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x14ac:dyDescent="0.2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4"/>
    </row>
    <row r="6" spans="1:16" x14ac:dyDescent="0.2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1:16" ht="15.75" thickBot="1" x14ac:dyDescent="0.3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</row>
    <row r="8" spans="1:16" x14ac:dyDescent="0.25">
      <c r="A8" s="158" t="s">
        <v>172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ht="15.75" thickBot="1" x14ac:dyDescent="0.3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</row>
    <row r="10" spans="1:16" x14ac:dyDescent="0.25">
      <c r="A10" s="164" t="s">
        <v>173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1:16" ht="15.75" thickBot="1" x14ac:dyDescent="0.3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9"/>
    </row>
    <row r="12" spans="1:16" ht="15.75" thickBot="1" x14ac:dyDescent="0.3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1"/>
    </row>
    <row r="13" spans="1:16" x14ac:dyDescent="0.25">
      <c r="A13" s="170" t="s">
        <v>0</v>
      </c>
      <c r="B13" s="177" t="s">
        <v>1</v>
      </c>
      <c r="C13" s="173" t="s">
        <v>2</v>
      </c>
      <c r="D13" s="176">
        <v>2021</v>
      </c>
      <c r="E13" s="177"/>
      <c r="F13" s="178"/>
      <c r="G13" s="176">
        <v>2016</v>
      </c>
      <c r="H13" s="177"/>
      <c r="I13" s="178"/>
      <c r="J13" s="176">
        <v>2013</v>
      </c>
      <c r="K13" s="177"/>
      <c r="L13" s="178"/>
      <c r="M13" s="182" t="s">
        <v>178</v>
      </c>
      <c r="N13" s="183"/>
      <c r="O13" s="184"/>
      <c r="P13" s="299" t="s">
        <v>3</v>
      </c>
    </row>
    <row r="14" spans="1:16" x14ac:dyDescent="0.25">
      <c r="A14" s="171"/>
      <c r="B14" s="188"/>
      <c r="C14" s="174"/>
      <c r="D14" s="187" t="s">
        <v>184</v>
      </c>
      <c r="E14" s="188"/>
      <c r="F14" s="189"/>
      <c r="G14" s="137" t="s">
        <v>184</v>
      </c>
      <c r="H14" s="138"/>
      <c r="I14" s="139"/>
      <c r="J14" s="137" t="s">
        <v>184</v>
      </c>
      <c r="K14" s="138"/>
      <c r="L14" s="139"/>
      <c r="M14" s="137" t="s">
        <v>185</v>
      </c>
      <c r="N14" s="138"/>
      <c r="O14" s="139"/>
      <c r="P14" s="300"/>
    </row>
    <row r="15" spans="1:16" ht="15.75" thickBot="1" x14ac:dyDescent="0.3">
      <c r="A15" s="172"/>
      <c r="B15" s="301"/>
      <c r="C15" s="175"/>
      <c r="D15" s="41" t="s">
        <v>4</v>
      </c>
      <c r="E15" s="42" t="s">
        <v>5</v>
      </c>
      <c r="F15" s="43">
        <v>1</v>
      </c>
      <c r="G15" s="41" t="s">
        <v>4</v>
      </c>
      <c r="H15" s="42" t="s">
        <v>5</v>
      </c>
      <c r="I15" s="43">
        <v>0.5</v>
      </c>
      <c r="J15" s="41" t="s">
        <v>4</v>
      </c>
      <c r="K15" s="42" t="s">
        <v>5</v>
      </c>
      <c r="L15" s="43">
        <v>0.25</v>
      </c>
      <c r="M15" s="41" t="s">
        <v>2</v>
      </c>
      <c r="N15" s="42" t="s">
        <v>4</v>
      </c>
      <c r="O15" s="43" t="s">
        <v>5</v>
      </c>
      <c r="P15" s="300"/>
    </row>
    <row r="16" spans="1:16" x14ac:dyDescent="0.25">
      <c r="A16" s="109">
        <v>1</v>
      </c>
      <c r="B16" s="302" t="s">
        <v>22</v>
      </c>
      <c r="C16" s="111" t="s">
        <v>10</v>
      </c>
      <c r="D16" s="115">
        <v>1</v>
      </c>
      <c r="E16" s="110">
        <v>1000</v>
      </c>
      <c r="F16" s="108">
        <f>E16*100/100</f>
        <v>1000</v>
      </c>
      <c r="G16" s="115">
        <v>5</v>
      </c>
      <c r="H16" s="62">
        <v>650</v>
      </c>
      <c r="I16" s="303">
        <f>H16*50/100</f>
        <v>325</v>
      </c>
      <c r="J16" s="115">
        <v>11</v>
      </c>
      <c r="K16" s="304">
        <v>350</v>
      </c>
      <c r="L16" s="303">
        <f>K16*25/100</f>
        <v>87.5</v>
      </c>
      <c r="M16" s="106" t="s">
        <v>10</v>
      </c>
      <c r="N16" s="107">
        <v>1</v>
      </c>
      <c r="O16" s="303">
        <v>750</v>
      </c>
      <c r="P16" s="305">
        <f t="shared" ref="P16:P65" si="0">F16+I16+L16+O16</f>
        <v>2162.5</v>
      </c>
    </row>
    <row r="17" spans="1:16" x14ac:dyDescent="0.25">
      <c r="A17" s="109">
        <v>2</v>
      </c>
      <c r="B17" s="306" t="s">
        <v>6</v>
      </c>
      <c r="C17" s="112" t="s">
        <v>7</v>
      </c>
      <c r="D17" s="33">
        <v>2</v>
      </c>
      <c r="E17" s="307">
        <v>800</v>
      </c>
      <c r="F17" s="93">
        <f t="shared" ref="F17:F27" si="1">E17*100/100</f>
        <v>800</v>
      </c>
      <c r="G17" s="33">
        <v>3</v>
      </c>
      <c r="H17" s="63">
        <v>750</v>
      </c>
      <c r="I17" s="308">
        <f>H17*50/100</f>
        <v>375</v>
      </c>
      <c r="J17" s="33">
        <v>1</v>
      </c>
      <c r="K17" s="309">
        <v>1000</v>
      </c>
      <c r="L17" s="308">
        <f>K17*25/100</f>
        <v>250</v>
      </c>
      <c r="M17" s="109" t="s">
        <v>7</v>
      </c>
      <c r="N17" s="5">
        <v>2</v>
      </c>
      <c r="O17" s="308">
        <v>700</v>
      </c>
      <c r="P17" s="310">
        <f t="shared" si="0"/>
        <v>2125</v>
      </c>
    </row>
    <row r="18" spans="1:16" x14ac:dyDescent="0.25">
      <c r="A18" s="109">
        <v>3</v>
      </c>
      <c r="B18" s="311" t="s">
        <v>142</v>
      </c>
      <c r="C18" s="112" t="s">
        <v>15</v>
      </c>
      <c r="D18" s="25">
        <v>4</v>
      </c>
      <c r="E18" s="92">
        <v>700</v>
      </c>
      <c r="F18" s="93">
        <f t="shared" si="1"/>
        <v>700</v>
      </c>
      <c r="G18" s="25">
        <v>1</v>
      </c>
      <c r="H18" s="63">
        <v>1000</v>
      </c>
      <c r="I18" s="308">
        <f t="shared" ref="I18:I21" si="2">H18*50/100</f>
        <v>500</v>
      </c>
      <c r="J18" s="25">
        <v>10</v>
      </c>
      <c r="K18" s="309">
        <v>400</v>
      </c>
      <c r="L18" s="308">
        <f t="shared" ref="L18:L31" si="3">K18*25/100</f>
        <v>100</v>
      </c>
      <c r="M18" s="109" t="s">
        <v>15</v>
      </c>
      <c r="N18" s="3">
        <v>1</v>
      </c>
      <c r="O18" s="308">
        <v>675</v>
      </c>
      <c r="P18" s="310">
        <f t="shared" si="0"/>
        <v>1975</v>
      </c>
    </row>
    <row r="19" spans="1:16" x14ac:dyDescent="0.25">
      <c r="A19" s="109">
        <v>4</v>
      </c>
      <c r="B19" s="306" t="s">
        <v>12</v>
      </c>
      <c r="C19" s="112" t="s">
        <v>7</v>
      </c>
      <c r="D19" s="25">
        <v>5</v>
      </c>
      <c r="E19" s="92">
        <v>650</v>
      </c>
      <c r="F19" s="93">
        <f t="shared" si="1"/>
        <v>650</v>
      </c>
      <c r="G19" s="25">
        <v>7</v>
      </c>
      <c r="H19" s="63">
        <v>550</v>
      </c>
      <c r="I19" s="308">
        <f t="shared" si="2"/>
        <v>275</v>
      </c>
      <c r="J19" s="25">
        <v>3</v>
      </c>
      <c r="K19" s="309">
        <v>750</v>
      </c>
      <c r="L19" s="308">
        <f t="shared" si="3"/>
        <v>187.5</v>
      </c>
      <c r="M19" s="109" t="s">
        <v>7</v>
      </c>
      <c r="N19" s="3">
        <v>1</v>
      </c>
      <c r="O19" s="308">
        <v>750</v>
      </c>
      <c r="P19" s="310">
        <f t="shared" si="0"/>
        <v>1862.5</v>
      </c>
    </row>
    <row r="20" spans="1:16" x14ac:dyDescent="0.25">
      <c r="A20" s="109">
        <v>5</v>
      </c>
      <c r="B20" s="306" t="s">
        <v>182</v>
      </c>
      <c r="C20" s="112" t="s">
        <v>7</v>
      </c>
      <c r="D20" s="25">
        <v>6</v>
      </c>
      <c r="E20" s="92">
        <v>600</v>
      </c>
      <c r="F20" s="93">
        <f t="shared" si="1"/>
        <v>600</v>
      </c>
      <c r="G20" s="25">
        <v>2</v>
      </c>
      <c r="H20" s="63">
        <v>800</v>
      </c>
      <c r="I20" s="308">
        <f t="shared" si="2"/>
        <v>400</v>
      </c>
      <c r="J20" s="25">
        <v>6</v>
      </c>
      <c r="K20" s="309">
        <v>600</v>
      </c>
      <c r="L20" s="308">
        <f t="shared" si="3"/>
        <v>150</v>
      </c>
      <c r="M20" s="109" t="s">
        <v>7</v>
      </c>
      <c r="N20" s="3">
        <v>3</v>
      </c>
      <c r="O20" s="308">
        <v>650</v>
      </c>
      <c r="P20" s="310">
        <f t="shared" si="0"/>
        <v>1800</v>
      </c>
    </row>
    <row r="21" spans="1:16" x14ac:dyDescent="0.25">
      <c r="A21" s="109">
        <v>6</v>
      </c>
      <c r="B21" s="306" t="s">
        <v>96</v>
      </c>
      <c r="C21" s="112" t="s">
        <v>7</v>
      </c>
      <c r="D21" s="25">
        <v>7</v>
      </c>
      <c r="E21" s="92">
        <v>550</v>
      </c>
      <c r="F21" s="93">
        <f t="shared" si="1"/>
        <v>550</v>
      </c>
      <c r="G21" s="25">
        <v>6</v>
      </c>
      <c r="H21" s="63">
        <v>600</v>
      </c>
      <c r="I21" s="308">
        <f t="shared" si="2"/>
        <v>300</v>
      </c>
      <c r="J21" s="25">
        <v>13</v>
      </c>
      <c r="K21" s="309">
        <v>275</v>
      </c>
      <c r="L21" s="308">
        <f t="shared" si="3"/>
        <v>68.75</v>
      </c>
      <c r="M21" s="109" t="s">
        <v>7</v>
      </c>
      <c r="N21" s="3">
        <v>4</v>
      </c>
      <c r="O21" s="308">
        <v>600</v>
      </c>
      <c r="P21" s="310">
        <f t="shared" si="0"/>
        <v>1518.75</v>
      </c>
    </row>
    <row r="22" spans="1:16" x14ac:dyDescent="0.25">
      <c r="A22" s="109">
        <v>7</v>
      </c>
      <c r="B22" s="306" t="s">
        <v>150</v>
      </c>
      <c r="C22" s="112" t="s">
        <v>7</v>
      </c>
      <c r="D22" s="25">
        <v>3</v>
      </c>
      <c r="E22" s="92">
        <v>750</v>
      </c>
      <c r="F22" s="93">
        <f t="shared" si="1"/>
        <v>750</v>
      </c>
      <c r="G22" s="25"/>
      <c r="H22" s="63"/>
      <c r="I22" s="308"/>
      <c r="J22" s="25">
        <v>2</v>
      </c>
      <c r="K22" s="309">
        <v>800</v>
      </c>
      <c r="L22" s="308">
        <f t="shared" si="3"/>
        <v>200</v>
      </c>
      <c r="M22" s="109" t="s">
        <v>7</v>
      </c>
      <c r="N22" s="3">
        <v>6</v>
      </c>
      <c r="O22" s="308">
        <v>500</v>
      </c>
      <c r="P22" s="310">
        <f t="shared" si="0"/>
        <v>1450</v>
      </c>
    </row>
    <row r="23" spans="1:16" x14ac:dyDescent="0.25">
      <c r="A23" s="109">
        <v>8</v>
      </c>
      <c r="B23" s="311" t="s">
        <v>16</v>
      </c>
      <c r="C23" s="112" t="s">
        <v>15</v>
      </c>
      <c r="D23" s="2">
        <v>8</v>
      </c>
      <c r="E23" s="92">
        <v>500</v>
      </c>
      <c r="F23" s="93">
        <f t="shared" si="1"/>
        <v>500</v>
      </c>
      <c r="G23" s="25">
        <v>11</v>
      </c>
      <c r="H23" s="63">
        <v>350</v>
      </c>
      <c r="I23" s="308">
        <f t="shared" ref="I23:I26" si="4">H23*50/100</f>
        <v>175</v>
      </c>
      <c r="J23" s="4">
        <v>4</v>
      </c>
      <c r="K23" s="63">
        <v>700</v>
      </c>
      <c r="L23" s="308">
        <f t="shared" si="3"/>
        <v>175</v>
      </c>
      <c r="M23" s="109" t="s">
        <v>15</v>
      </c>
      <c r="N23" s="3">
        <v>4</v>
      </c>
      <c r="O23" s="308">
        <v>540</v>
      </c>
      <c r="P23" s="310">
        <f t="shared" si="0"/>
        <v>1390</v>
      </c>
    </row>
    <row r="24" spans="1:16" x14ac:dyDescent="0.25">
      <c r="A24" s="109">
        <v>9</v>
      </c>
      <c r="B24" s="306" t="s">
        <v>13</v>
      </c>
      <c r="C24" s="113" t="s">
        <v>14</v>
      </c>
      <c r="D24" s="33"/>
      <c r="E24" s="312"/>
      <c r="F24" s="313"/>
      <c r="G24" s="33">
        <v>4</v>
      </c>
      <c r="H24" s="309">
        <v>700</v>
      </c>
      <c r="I24" s="308">
        <f t="shared" si="4"/>
        <v>350</v>
      </c>
      <c r="J24" s="33">
        <v>5</v>
      </c>
      <c r="K24" s="309">
        <v>650</v>
      </c>
      <c r="L24" s="308">
        <f t="shared" si="3"/>
        <v>162.5</v>
      </c>
      <c r="M24" s="45" t="s">
        <v>14</v>
      </c>
      <c r="N24" s="44">
        <v>1</v>
      </c>
      <c r="O24" s="308">
        <v>750</v>
      </c>
      <c r="P24" s="310">
        <f t="shared" si="0"/>
        <v>1262.5</v>
      </c>
    </row>
    <row r="25" spans="1:16" x14ac:dyDescent="0.25">
      <c r="A25" s="109">
        <v>10</v>
      </c>
      <c r="B25" s="306" t="s">
        <v>17</v>
      </c>
      <c r="C25" s="112" t="s">
        <v>18</v>
      </c>
      <c r="D25" s="25">
        <v>9</v>
      </c>
      <c r="E25" s="92">
        <v>450</v>
      </c>
      <c r="F25" s="93">
        <f t="shared" ref="F25" si="5">E25*100/100</f>
        <v>450</v>
      </c>
      <c r="G25" s="25">
        <v>10</v>
      </c>
      <c r="H25" s="63">
        <v>400</v>
      </c>
      <c r="I25" s="308">
        <f t="shared" si="4"/>
        <v>200</v>
      </c>
      <c r="J25" s="25">
        <v>12</v>
      </c>
      <c r="K25" s="309">
        <v>300</v>
      </c>
      <c r="L25" s="308">
        <f t="shared" si="3"/>
        <v>75</v>
      </c>
      <c r="M25" s="109" t="s">
        <v>18</v>
      </c>
      <c r="N25" s="3">
        <v>1</v>
      </c>
      <c r="O25" s="308">
        <v>525</v>
      </c>
      <c r="P25" s="310">
        <f t="shared" si="0"/>
        <v>1250</v>
      </c>
    </row>
    <row r="26" spans="1:16" x14ac:dyDescent="0.25">
      <c r="A26" s="109">
        <v>11</v>
      </c>
      <c r="B26" s="306" t="s">
        <v>143</v>
      </c>
      <c r="C26" s="113" t="s">
        <v>15</v>
      </c>
      <c r="D26" s="33">
        <v>10</v>
      </c>
      <c r="E26" s="307">
        <v>400</v>
      </c>
      <c r="F26" s="93">
        <f t="shared" si="1"/>
        <v>400</v>
      </c>
      <c r="G26" s="33">
        <v>14</v>
      </c>
      <c r="H26" s="309">
        <v>250</v>
      </c>
      <c r="I26" s="308">
        <f t="shared" si="4"/>
        <v>125</v>
      </c>
      <c r="J26" s="33">
        <v>8</v>
      </c>
      <c r="K26" s="309">
        <v>500</v>
      </c>
      <c r="L26" s="308">
        <f t="shared" si="3"/>
        <v>125</v>
      </c>
      <c r="M26" s="45" t="s">
        <v>15</v>
      </c>
      <c r="N26" s="44">
        <v>3</v>
      </c>
      <c r="O26" s="314">
        <v>585</v>
      </c>
      <c r="P26" s="310">
        <f t="shared" si="0"/>
        <v>1235</v>
      </c>
    </row>
    <row r="27" spans="1:16" x14ac:dyDescent="0.25">
      <c r="A27" s="109">
        <v>12</v>
      </c>
      <c r="B27" s="306" t="s">
        <v>187</v>
      </c>
      <c r="C27" s="113" t="s">
        <v>15</v>
      </c>
      <c r="D27" s="33">
        <v>11</v>
      </c>
      <c r="E27" s="307">
        <v>350</v>
      </c>
      <c r="F27" s="93">
        <f t="shared" si="1"/>
        <v>350</v>
      </c>
      <c r="G27" s="33"/>
      <c r="H27" s="309"/>
      <c r="I27" s="308"/>
      <c r="J27" s="33">
        <v>9</v>
      </c>
      <c r="K27" s="309">
        <v>450</v>
      </c>
      <c r="L27" s="308">
        <f t="shared" si="3"/>
        <v>112.5</v>
      </c>
      <c r="M27" s="45" t="s">
        <v>15</v>
      </c>
      <c r="N27" s="44">
        <v>2</v>
      </c>
      <c r="O27" s="314">
        <v>630</v>
      </c>
      <c r="P27" s="310">
        <f t="shared" si="0"/>
        <v>1092.5</v>
      </c>
    </row>
    <row r="28" spans="1:16" x14ac:dyDescent="0.25">
      <c r="A28" s="109">
        <v>13</v>
      </c>
      <c r="B28" s="306" t="s">
        <v>146</v>
      </c>
      <c r="C28" s="113" t="s">
        <v>14</v>
      </c>
      <c r="D28" s="33"/>
      <c r="E28" s="312"/>
      <c r="F28" s="313"/>
      <c r="G28" s="33">
        <v>9</v>
      </c>
      <c r="H28" s="309">
        <v>450</v>
      </c>
      <c r="I28" s="308">
        <f t="shared" ref="I28:I34" si="6">H28*50/100</f>
        <v>225</v>
      </c>
      <c r="J28" s="33">
        <v>7</v>
      </c>
      <c r="K28" s="309">
        <v>550</v>
      </c>
      <c r="L28" s="308">
        <f t="shared" si="3"/>
        <v>137.5</v>
      </c>
      <c r="M28" s="45" t="s">
        <v>14</v>
      </c>
      <c r="N28" s="44">
        <v>2</v>
      </c>
      <c r="O28" s="308">
        <v>630</v>
      </c>
      <c r="P28" s="310">
        <f t="shared" si="0"/>
        <v>992.5</v>
      </c>
    </row>
    <row r="29" spans="1:16" x14ac:dyDescent="0.25">
      <c r="A29" s="109">
        <v>14</v>
      </c>
      <c r="B29" s="306" t="s">
        <v>9</v>
      </c>
      <c r="C29" s="113" t="s">
        <v>10</v>
      </c>
      <c r="D29" s="46">
        <v>13</v>
      </c>
      <c r="E29" s="307">
        <v>275</v>
      </c>
      <c r="F29" s="93">
        <f t="shared" ref="F29" si="7">E29*100/100</f>
        <v>275</v>
      </c>
      <c r="G29" s="33">
        <v>16</v>
      </c>
      <c r="H29" s="309">
        <v>200</v>
      </c>
      <c r="I29" s="308">
        <f t="shared" si="6"/>
        <v>100</v>
      </c>
      <c r="J29" s="46">
        <v>16</v>
      </c>
      <c r="K29" s="309">
        <v>200</v>
      </c>
      <c r="L29" s="308">
        <f t="shared" si="3"/>
        <v>50</v>
      </c>
      <c r="M29" s="45" t="s">
        <v>10</v>
      </c>
      <c r="N29" s="44">
        <v>2</v>
      </c>
      <c r="O29" s="314">
        <v>549.5</v>
      </c>
      <c r="P29" s="310">
        <f t="shared" si="0"/>
        <v>974.5</v>
      </c>
    </row>
    <row r="30" spans="1:16" x14ac:dyDescent="0.25">
      <c r="A30" s="109">
        <v>15</v>
      </c>
      <c r="B30" s="315" t="s">
        <v>21</v>
      </c>
      <c r="C30" s="113" t="s">
        <v>7</v>
      </c>
      <c r="D30" s="45"/>
      <c r="E30" s="316"/>
      <c r="F30" s="313"/>
      <c r="G30" s="33">
        <v>8</v>
      </c>
      <c r="H30" s="309">
        <v>500</v>
      </c>
      <c r="I30" s="308">
        <f t="shared" si="6"/>
        <v>250</v>
      </c>
      <c r="J30" s="47">
        <v>14</v>
      </c>
      <c r="K30" s="309">
        <v>250</v>
      </c>
      <c r="L30" s="308">
        <f t="shared" si="3"/>
        <v>62.5</v>
      </c>
      <c r="M30" s="45" t="s">
        <v>7</v>
      </c>
      <c r="N30" s="44">
        <v>5</v>
      </c>
      <c r="O30" s="308">
        <v>550</v>
      </c>
      <c r="P30" s="310">
        <f t="shared" si="0"/>
        <v>862.5</v>
      </c>
    </row>
    <row r="31" spans="1:16" x14ac:dyDescent="0.25">
      <c r="A31" s="109">
        <v>16</v>
      </c>
      <c r="B31" s="306" t="s">
        <v>175</v>
      </c>
      <c r="C31" s="113" t="s">
        <v>18</v>
      </c>
      <c r="D31" s="33">
        <v>16</v>
      </c>
      <c r="E31" s="307">
        <v>200</v>
      </c>
      <c r="F31" s="93">
        <f t="shared" ref="F31:F37" si="8">E31*100/100</f>
        <v>200</v>
      </c>
      <c r="G31" s="33">
        <v>15</v>
      </c>
      <c r="H31" s="309">
        <v>225</v>
      </c>
      <c r="I31" s="308">
        <f t="shared" si="6"/>
        <v>112.5</v>
      </c>
      <c r="J31" s="33">
        <v>15</v>
      </c>
      <c r="K31" s="309">
        <v>225</v>
      </c>
      <c r="L31" s="308">
        <f t="shared" si="3"/>
        <v>56.25</v>
      </c>
      <c r="M31" s="45" t="s">
        <v>18</v>
      </c>
      <c r="N31" s="44">
        <v>2</v>
      </c>
      <c r="O31" s="308">
        <v>402.5</v>
      </c>
      <c r="P31" s="310">
        <f t="shared" si="0"/>
        <v>771.25</v>
      </c>
    </row>
    <row r="32" spans="1:16" x14ac:dyDescent="0.25">
      <c r="A32" s="109">
        <v>17</v>
      </c>
      <c r="B32" s="315" t="s">
        <v>159</v>
      </c>
      <c r="C32" s="113" t="s">
        <v>7</v>
      </c>
      <c r="D32" s="46">
        <v>12</v>
      </c>
      <c r="E32" s="309">
        <v>300</v>
      </c>
      <c r="F32" s="93">
        <f t="shared" si="8"/>
        <v>300</v>
      </c>
      <c r="G32" s="33"/>
      <c r="H32" s="309"/>
      <c r="I32" s="308"/>
      <c r="J32" s="47"/>
      <c r="K32" s="309"/>
      <c r="L32" s="308"/>
      <c r="M32" s="45" t="s">
        <v>7</v>
      </c>
      <c r="N32" s="44">
        <v>10</v>
      </c>
      <c r="O32" s="314">
        <v>350</v>
      </c>
      <c r="P32" s="310">
        <f t="shared" si="0"/>
        <v>650</v>
      </c>
    </row>
    <row r="33" spans="1:16" x14ac:dyDescent="0.25">
      <c r="A33" s="109">
        <v>18</v>
      </c>
      <c r="B33" s="315" t="s">
        <v>147</v>
      </c>
      <c r="C33" s="113" t="s">
        <v>15</v>
      </c>
      <c r="D33" s="45"/>
      <c r="E33" s="316"/>
      <c r="F33" s="313"/>
      <c r="G33" s="33">
        <v>13</v>
      </c>
      <c r="H33" s="309">
        <v>275</v>
      </c>
      <c r="I33" s="308">
        <f t="shared" ref="I33" si="9">H33*50/100</f>
        <v>137.5</v>
      </c>
      <c r="J33" s="47"/>
      <c r="K33" s="309"/>
      <c r="L33" s="308"/>
      <c r="M33" s="45" t="s">
        <v>15</v>
      </c>
      <c r="N33" s="44">
        <v>5</v>
      </c>
      <c r="O33" s="308">
        <v>495</v>
      </c>
      <c r="P33" s="310">
        <f t="shared" si="0"/>
        <v>632.5</v>
      </c>
    </row>
    <row r="34" spans="1:16" x14ac:dyDescent="0.25">
      <c r="A34" s="109">
        <v>19</v>
      </c>
      <c r="B34" s="315" t="s">
        <v>11</v>
      </c>
      <c r="C34" s="113" t="s">
        <v>7</v>
      </c>
      <c r="D34" s="45"/>
      <c r="E34" s="316"/>
      <c r="F34" s="313"/>
      <c r="G34" s="33">
        <v>12</v>
      </c>
      <c r="H34" s="309">
        <v>300</v>
      </c>
      <c r="I34" s="308">
        <f t="shared" si="6"/>
        <v>150</v>
      </c>
      <c r="J34" s="47"/>
      <c r="K34" s="309"/>
      <c r="L34" s="308"/>
      <c r="M34" s="45" t="s">
        <v>7</v>
      </c>
      <c r="N34" s="44">
        <v>7</v>
      </c>
      <c r="O34" s="308">
        <v>450</v>
      </c>
      <c r="P34" s="310">
        <f t="shared" si="0"/>
        <v>600</v>
      </c>
    </row>
    <row r="35" spans="1:16" x14ac:dyDescent="0.25">
      <c r="A35" s="109">
        <v>20</v>
      </c>
      <c r="B35" s="315" t="s">
        <v>149</v>
      </c>
      <c r="C35" s="113" t="s">
        <v>10</v>
      </c>
      <c r="D35" s="46">
        <v>14</v>
      </c>
      <c r="E35" s="307">
        <v>250</v>
      </c>
      <c r="F35" s="93">
        <f t="shared" ref="F35" si="10">E35*100/100</f>
        <v>250</v>
      </c>
      <c r="G35" s="33"/>
      <c r="H35" s="309"/>
      <c r="I35" s="308"/>
      <c r="J35" s="47"/>
      <c r="K35" s="309"/>
      <c r="L35" s="308"/>
      <c r="M35" s="45" t="s">
        <v>10</v>
      </c>
      <c r="N35" s="44">
        <v>3</v>
      </c>
      <c r="O35" s="314">
        <v>221</v>
      </c>
      <c r="P35" s="310">
        <f t="shared" si="0"/>
        <v>471</v>
      </c>
    </row>
    <row r="36" spans="1:16" x14ac:dyDescent="0.25">
      <c r="A36" s="109">
        <v>21</v>
      </c>
      <c r="B36" s="315" t="s">
        <v>188</v>
      </c>
      <c r="C36" s="113" t="s">
        <v>15</v>
      </c>
      <c r="D36" s="45"/>
      <c r="E36" s="316"/>
      <c r="F36" s="313"/>
      <c r="G36" s="33"/>
      <c r="H36" s="316"/>
      <c r="I36" s="317"/>
      <c r="J36" s="47"/>
      <c r="K36" s="318"/>
      <c r="L36" s="317"/>
      <c r="M36" s="45" t="s">
        <v>15</v>
      </c>
      <c r="N36" s="44">
        <v>6</v>
      </c>
      <c r="O36" s="308">
        <v>450</v>
      </c>
      <c r="P36" s="319">
        <f t="shared" si="0"/>
        <v>450</v>
      </c>
    </row>
    <row r="37" spans="1:16" x14ac:dyDescent="0.25">
      <c r="A37" s="109">
        <v>22</v>
      </c>
      <c r="B37" s="315" t="s">
        <v>189</v>
      </c>
      <c r="C37" s="113" t="s">
        <v>10</v>
      </c>
      <c r="D37" s="33">
        <v>15</v>
      </c>
      <c r="E37" s="307">
        <v>225</v>
      </c>
      <c r="F37" s="93">
        <f t="shared" si="8"/>
        <v>225</v>
      </c>
      <c r="G37" s="33"/>
      <c r="H37" s="309"/>
      <c r="I37" s="308"/>
      <c r="J37" s="33"/>
      <c r="K37" s="309"/>
      <c r="L37" s="308"/>
      <c r="M37" s="45" t="s">
        <v>10</v>
      </c>
      <c r="N37" s="44">
        <v>4</v>
      </c>
      <c r="O37" s="314">
        <v>204</v>
      </c>
      <c r="P37" s="310">
        <f t="shared" si="0"/>
        <v>429</v>
      </c>
    </row>
    <row r="38" spans="1:16" x14ac:dyDescent="0.25">
      <c r="A38" s="109">
        <v>23</v>
      </c>
      <c r="B38" s="315" t="s">
        <v>158</v>
      </c>
      <c r="C38" s="113" t="s">
        <v>7</v>
      </c>
      <c r="D38" s="118"/>
      <c r="E38" s="320"/>
      <c r="F38" s="321"/>
      <c r="G38" s="121"/>
      <c r="H38" s="320"/>
      <c r="I38" s="322"/>
      <c r="J38" s="122"/>
      <c r="K38" s="323"/>
      <c r="L38" s="322"/>
      <c r="M38" s="118" t="s">
        <v>7</v>
      </c>
      <c r="N38" s="123">
        <v>8</v>
      </c>
      <c r="O38" s="324">
        <v>400</v>
      </c>
      <c r="P38" s="319">
        <f t="shared" si="0"/>
        <v>400</v>
      </c>
    </row>
    <row r="39" spans="1:16" x14ac:dyDescent="0.25">
      <c r="A39" s="109">
        <v>24</v>
      </c>
      <c r="B39" s="315" t="s">
        <v>97</v>
      </c>
      <c r="C39" s="113" t="s">
        <v>7</v>
      </c>
      <c r="D39" s="118"/>
      <c r="E39" s="320"/>
      <c r="F39" s="321"/>
      <c r="G39" s="121"/>
      <c r="H39" s="320"/>
      <c r="I39" s="322"/>
      <c r="J39" s="122"/>
      <c r="K39" s="323"/>
      <c r="L39" s="322"/>
      <c r="M39" s="118" t="s">
        <v>7</v>
      </c>
      <c r="N39" s="123">
        <v>9</v>
      </c>
      <c r="O39" s="324">
        <v>375</v>
      </c>
      <c r="P39" s="319">
        <f t="shared" si="0"/>
        <v>375</v>
      </c>
    </row>
    <row r="40" spans="1:16" x14ac:dyDescent="0.25">
      <c r="A40" s="109">
        <v>25</v>
      </c>
      <c r="B40" s="315" t="s">
        <v>167</v>
      </c>
      <c r="C40" s="113" t="s">
        <v>7</v>
      </c>
      <c r="D40" s="118"/>
      <c r="E40" s="320"/>
      <c r="F40" s="321"/>
      <c r="G40" s="121"/>
      <c r="H40" s="320"/>
      <c r="I40" s="322"/>
      <c r="J40" s="122"/>
      <c r="K40" s="323"/>
      <c r="L40" s="322"/>
      <c r="M40" s="118" t="s">
        <v>7</v>
      </c>
      <c r="N40" s="123">
        <v>11</v>
      </c>
      <c r="O40" s="324">
        <v>325</v>
      </c>
      <c r="P40" s="319">
        <f t="shared" si="0"/>
        <v>325</v>
      </c>
    </row>
    <row r="41" spans="1:16" x14ac:dyDescent="0.25">
      <c r="A41" s="109">
        <v>26</v>
      </c>
      <c r="B41" s="315" t="s">
        <v>161</v>
      </c>
      <c r="C41" s="113" t="s">
        <v>7</v>
      </c>
      <c r="D41" s="118"/>
      <c r="E41" s="320"/>
      <c r="F41" s="321"/>
      <c r="G41" s="121"/>
      <c r="H41" s="320"/>
      <c r="I41" s="322"/>
      <c r="J41" s="122"/>
      <c r="K41" s="323"/>
      <c r="L41" s="322"/>
      <c r="M41" s="118" t="s">
        <v>7</v>
      </c>
      <c r="N41" s="123">
        <v>12</v>
      </c>
      <c r="O41" s="324">
        <v>300</v>
      </c>
      <c r="P41" s="319">
        <f t="shared" si="0"/>
        <v>300</v>
      </c>
    </row>
    <row r="42" spans="1:16" x14ac:dyDescent="0.25">
      <c r="A42" s="109">
        <v>27</v>
      </c>
      <c r="B42" s="315" t="s">
        <v>160</v>
      </c>
      <c r="C42" s="113" t="s">
        <v>7</v>
      </c>
      <c r="D42" s="118"/>
      <c r="E42" s="320"/>
      <c r="F42" s="321"/>
      <c r="G42" s="121"/>
      <c r="H42" s="320"/>
      <c r="I42" s="322"/>
      <c r="J42" s="122"/>
      <c r="K42" s="323"/>
      <c r="L42" s="322"/>
      <c r="M42" s="118" t="s">
        <v>7</v>
      </c>
      <c r="N42" s="123">
        <v>13</v>
      </c>
      <c r="O42" s="324">
        <v>275</v>
      </c>
      <c r="P42" s="319">
        <f t="shared" si="0"/>
        <v>275</v>
      </c>
    </row>
    <row r="43" spans="1:16" x14ac:dyDescent="0.25">
      <c r="A43" s="109">
        <v>28</v>
      </c>
      <c r="B43" s="315" t="s">
        <v>23</v>
      </c>
      <c r="C43" s="113" t="s">
        <v>7</v>
      </c>
      <c r="D43" s="118"/>
      <c r="E43" s="320"/>
      <c r="F43" s="321"/>
      <c r="G43" s="121"/>
      <c r="H43" s="320"/>
      <c r="I43" s="322"/>
      <c r="J43" s="122"/>
      <c r="K43" s="323"/>
      <c r="L43" s="322"/>
      <c r="M43" s="118" t="s">
        <v>7</v>
      </c>
      <c r="N43" s="123">
        <v>14</v>
      </c>
      <c r="O43" s="324">
        <v>250</v>
      </c>
      <c r="P43" s="319">
        <f t="shared" si="0"/>
        <v>250</v>
      </c>
    </row>
    <row r="44" spans="1:16" x14ac:dyDescent="0.25">
      <c r="A44" s="109">
        <v>29</v>
      </c>
      <c r="B44" s="315" t="s">
        <v>162</v>
      </c>
      <c r="C44" s="113" t="s">
        <v>7</v>
      </c>
      <c r="D44" s="118"/>
      <c r="E44" s="320"/>
      <c r="F44" s="321"/>
      <c r="G44" s="121"/>
      <c r="H44" s="320"/>
      <c r="I44" s="322"/>
      <c r="J44" s="122"/>
      <c r="K44" s="323"/>
      <c r="L44" s="322"/>
      <c r="M44" s="118" t="s">
        <v>7</v>
      </c>
      <c r="N44" s="123">
        <v>15</v>
      </c>
      <c r="O44" s="324">
        <v>225</v>
      </c>
      <c r="P44" s="319">
        <f t="shared" si="0"/>
        <v>225</v>
      </c>
    </row>
    <row r="45" spans="1:16" x14ac:dyDescent="0.25">
      <c r="A45" s="109">
        <v>30</v>
      </c>
      <c r="B45" s="315" t="s">
        <v>164</v>
      </c>
      <c r="C45" s="113" t="s">
        <v>7</v>
      </c>
      <c r="D45" s="118"/>
      <c r="E45" s="320"/>
      <c r="F45" s="321"/>
      <c r="G45" s="121"/>
      <c r="H45" s="320"/>
      <c r="I45" s="322"/>
      <c r="J45" s="122"/>
      <c r="K45" s="323"/>
      <c r="L45" s="322"/>
      <c r="M45" s="118" t="s">
        <v>7</v>
      </c>
      <c r="N45" s="123">
        <v>16</v>
      </c>
      <c r="O45" s="324">
        <v>200</v>
      </c>
      <c r="P45" s="319">
        <f t="shared" si="0"/>
        <v>200</v>
      </c>
    </row>
    <row r="46" spans="1:16" x14ac:dyDescent="0.25">
      <c r="A46" s="109">
        <v>31</v>
      </c>
      <c r="B46" s="325" t="s">
        <v>190</v>
      </c>
      <c r="C46" s="113" t="s">
        <v>10</v>
      </c>
      <c r="D46" s="45"/>
      <c r="E46" s="316"/>
      <c r="F46" s="326"/>
      <c r="G46" s="33"/>
      <c r="H46" s="316"/>
      <c r="I46" s="327"/>
      <c r="J46" s="47"/>
      <c r="K46" s="318"/>
      <c r="L46" s="327"/>
      <c r="M46" s="45" t="s">
        <v>10</v>
      </c>
      <c r="N46" s="44">
        <v>5</v>
      </c>
      <c r="O46" s="308">
        <v>187</v>
      </c>
      <c r="P46" s="310">
        <f t="shared" si="0"/>
        <v>187</v>
      </c>
    </row>
    <row r="47" spans="1:16" x14ac:dyDescent="0.25">
      <c r="A47" s="109">
        <v>32</v>
      </c>
      <c r="B47" s="325" t="s">
        <v>8</v>
      </c>
      <c r="C47" s="113" t="s">
        <v>7</v>
      </c>
      <c r="D47" s="45"/>
      <c r="E47" s="316"/>
      <c r="F47" s="326"/>
      <c r="G47" s="33"/>
      <c r="H47" s="316"/>
      <c r="I47" s="327"/>
      <c r="J47" s="47"/>
      <c r="K47" s="318"/>
      <c r="L47" s="327"/>
      <c r="M47" s="45" t="s">
        <v>7</v>
      </c>
      <c r="N47" s="44">
        <v>17</v>
      </c>
      <c r="O47" s="308">
        <v>185</v>
      </c>
      <c r="P47" s="310">
        <f t="shared" si="0"/>
        <v>185</v>
      </c>
    </row>
    <row r="48" spans="1:16" x14ac:dyDescent="0.25">
      <c r="A48" s="109">
        <v>33</v>
      </c>
      <c r="B48" s="325" t="s">
        <v>191</v>
      </c>
      <c r="C48" s="113" t="s">
        <v>15</v>
      </c>
      <c r="D48" s="45"/>
      <c r="E48" s="316"/>
      <c r="F48" s="313"/>
      <c r="G48" s="33"/>
      <c r="H48" s="316"/>
      <c r="I48" s="317"/>
      <c r="J48" s="47"/>
      <c r="K48" s="318"/>
      <c r="L48" s="317"/>
      <c r="M48" s="45" t="s">
        <v>15</v>
      </c>
      <c r="N48" s="44">
        <v>7</v>
      </c>
      <c r="O48" s="308">
        <v>182.3</v>
      </c>
      <c r="P48" s="310">
        <f t="shared" si="0"/>
        <v>182.3</v>
      </c>
    </row>
    <row r="49" spans="1:16" x14ac:dyDescent="0.25">
      <c r="A49" s="109">
        <v>34</v>
      </c>
      <c r="B49" s="325" t="s">
        <v>91</v>
      </c>
      <c r="C49" s="113" t="s">
        <v>18</v>
      </c>
      <c r="D49" s="45"/>
      <c r="E49" s="316"/>
      <c r="F49" s="313"/>
      <c r="G49" s="33"/>
      <c r="H49" s="316"/>
      <c r="I49" s="327"/>
      <c r="J49" s="47"/>
      <c r="K49" s="318"/>
      <c r="L49" s="327"/>
      <c r="M49" s="45" t="s">
        <v>18</v>
      </c>
      <c r="N49" s="44">
        <v>3</v>
      </c>
      <c r="O49" s="308">
        <v>182</v>
      </c>
      <c r="P49" s="310">
        <f t="shared" si="0"/>
        <v>182</v>
      </c>
    </row>
    <row r="50" spans="1:16" x14ac:dyDescent="0.25">
      <c r="A50" s="109">
        <v>35</v>
      </c>
      <c r="B50" s="325" t="s">
        <v>165</v>
      </c>
      <c r="C50" s="113" t="s">
        <v>7</v>
      </c>
      <c r="D50" s="45"/>
      <c r="E50" s="316"/>
      <c r="F50" s="326"/>
      <c r="G50" s="33"/>
      <c r="H50" s="316"/>
      <c r="I50" s="327"/>
      <c r="J50" s="47"/>
      <c r="K50" s="318"/>
      <c r="L50" s="327"/>
      <c r="M50" s="45" t="s">
        <v>7</v>
      </c>
      <c r="N50" s="44">
        <v>18</v>
      </c>
      <c r="O50" s="308">
        <v>170</v>
      </c>
      <c r="P50" s="310">
        <f t="shared" si="0"/>
        <v>170</v>
      </c>
    </row>
    <row r="51" spans="1:16" x14ac:dyDescent="0.25">
      <c r="A51" s="109">
        <v>35</v>
      </c>
      <c r="B51" s="325" t="s">
        <v>177</v>
      </c>
      <c r="C51" s="113" t="s">
        <v>10</v>
      </c>
      <c r="D51" s="45"/>
      <c r="E51" s="316"/>
      <c r="F51" s="326"/>
      <c r="G51" s="33"/>
      <c r="H51" s="316"/>
      <c r="I51" s="327"/>
      <c r="J51" s="47"/>
      <c r="K51" s="318"/>
      <c r="L51" s="327"/>
      <c r="M51" s="45" t="s">
        <v>10</v>
      </c>
      <c r="N51" s="44">
        <v>6</v>
      </c>
      <c r="O51" s="308">
        <v>170</v>
      </c>
      <c r="P51" s="310">
        <f t="shared" si="0"/>
        <v>170</v>
      </c>
    </row>
    <row r="52" spans="1:16" x14ac:dyDescent="0.25">
      <c r="A52" s="109">
        <v>37</v>
      </c>
      <c r="B52" s="325" t="s">
        <v>84</v>
      </c>
      <c r="C52" s="113" t="s">
        <v>15</v>
      </c>
      <c r="D52" s="45"/>
      <c r="E52" s="316"/>
      <c r="F52" s="326"/>
      <c r="G52" s="33"/>
      <c r="H52" s="316"/>
      <c r="I52" s="327"/>
      <c r="J52" s="47"/>
      <c r="K52" s="318"/>
      <c r="L52" s="327"/>
      <c r="M52" s="45" t="s">
        <v>15</v>
      </c>
      <c r="N52" s="44">
        <v>8</v>
      </c>
      <c r="O52" s="308">
        <v>162</v>
      </c>
      <c r="P52" s="310">
        <f t="shared" si="0"/>
        <v>162</v>
      </c>
    </row>
    <row r="53" spans="1:16" x14ac:dyDescent="0.25">
      <c r="A53" s="109">
        <v>38</v>
      </c>
      <c r="B53" s="325" t="s">
        <v>192</v>
      </c>
      <c r="C53" s="113" t="s">
        <v>7</v>
      </c>
      <c r="D53" s="45"/>
      <c r="E53" s="316"/>
      <c r="F53" s="326"/>
      <c r="G53" s="33"/>
      <c r="H53" s="316"/>
      <c r="I53" s="327"/>
      <c r="J53" s="47"/>
      <c r="K53" s="318"/>
      <c r="L53" s="327"/>
      <c r="M53" s="45" t="s">
        <v>7</v>
      </c>
      <c r="N53" s="44">
        <v>19</v>
      </c>
      <c r="O53" s="308">
        <v>155</v>
      </c>
      <c r="P53" s="310">
        <f t="shared" si="0"/>
        <v>155</v>
      </c>
    </row>
    <row r="54" spans="1:16" x14ac:dyDescent="0.25">
      <c r="A54" s="109">
        <v>39</v>
      </c>
      <c r="B54" s="325" t="s">
        <v>88</v>
      </c>
      <c r="C54" s="113" t="s">
        <v>10</v>
      </c>
      <c r="D54" s="45"/>
      <c r="E54" s="316"/>
      <c r="F54" s="326"/>
      <c r="G54" s="33"/>
      <c r="H54" s="316"/>
      <c r="I54" s="327"/>
      <c r="J54" s="47"/>
      <c r="K54" s="318"/>
      <c r="L54" s="327"/>
      <c r="M54" s="45" t="s">
        <v>10</v>
      </c>
      <c r="N54" s="44">
        <v>7</v>
      </c>
      <c r="O54" s="308">
        <v>153</v>
      </c>
      <c r="P54" s="310">
        <f t="shared" si="0"/>
        <v>153</v>
      </c>
    </row>
    <row r="55" spans="1:16" x14ac:dyDescent="0.25">
      <c r="A55" s="109">
        <v>40</v>
      </c>
      <c r="B55" s="325" t="s">
        <v>171</v>
      </c>
      <c r="C55" s="113" t="s">
        <v>15</v>
      </c>
      <c r="D55" s="45"/>
      <c r="E55" s="316"/>
      <c r="F55" s="313"/>
      <c r="G55" s="33"/>
      <c r="H55" s="316"/>
      <c r="I55" s="317"/>
      <c r="J55" s="47"/>
      <c r="K55" s="318"/>
      <c r="L55" s="317"/>
      <c r="M55" s="45" t="s">
        <v>15</v>
      </c>
      <c r="N55" s="44">
        <v>9</v>
      </c>
      <c r="O55" s="308">
        <v>151.9</v>
      </c>
      <c r="P55" s="310">
        <f t="shared" si="0"/>
        <v>151.9</v>
      </c>
    </row>
    <row r="56" spans="1:16" x14ac:dyDescent="0.25">
      <c r="A56" s="109">
        <v>41</v>
      </c>
      <c r="B56" s="325" t="s">
        <v>77</v>
      </c>
      <c r="C56" s="113" t="s">
        <v>15</v>
      </c>
      <c r="D56" s="45"/>
      <c r="E56" s="316"/>
      <c r="F56" s="313"/>
      <c r="G56" s="33"/>
      <c r="H56" s="316"/>
      <c r="I56" s="327"/>
      <c r="J56" s="47"/>
      <c r="K56" s="318"/>
      <c r="L56" s="317"/>
      <c r="M56" s="45" t="s">
        <v>15</v>
      </c>
      <c r="N56" s="44">
        <v>10</v>
      </c>
      <c r="O56" s="308">
        <v>141.80000000000001</v>
      </c>
      <c r="P56" s="310">
        <f t="shared" si="0"/>
        <v>141.80000000000001</v>
      </c>
    </row>
    <row r="57" spans="1:16" x14ac:dyDescent="0.25">
      <c r="A57" s="109">
        <v>42</v>
      </c>
      <c r="B57" s="325" t="s">
        <v>193</v>
      </c>
      <c r="C57" s="113" t="s">
        <v>7</v>
      </c>
      <c r="D57" s="45"/>
      <c r="E57" s="316"/>
      <c r="F57" s="326"/>
      <c r="G57" s="33"/>
      <c r="H57" s="316"/>
      <c r="I57" s="327"/>
      <c r="J57" s="47"/>
      <c r="K57" s="318"/>
      <c r="L57" s="327"/>
      <c r="M57" s="45" t="s">
        <v>7</v>
      </c>
      <c r="N57" s="44">
        <v>20</v>
      </c>
      <c r="O57" s="308">
        <v>140</v>
      </c>
      <c r="P57" s="310">
        <f t="shared" si="0"/>
        <v>140</v>
      </c>
    </row>
    <row r="58" spans="1:16" x14ac:dyDescent="0.25">
      <c r="A58" s="109">
        <v>43</v>
      </c>
      <c r="B58" s="325" t="s">
        <v>153</v>
      </c>
      <c r="C58" s="113" t="s">
        <v>18</v>
      </c>
      <c r="D58" s="45"/>
      <c r="E58" s="316"/>
      <c r="F58" s="313"/>
      <c r="G58" s="33"/>
      <c r="H58" s="316"/>
      <c r="I58" s="327"/>
      <c r="J58" s="47"/>
      <c r="K58" s="318"/>
      <c r="L58" s="327"/>
      <c r="M58" s="45" t="s">
        <v>18</v>
      </c>
      <c r="N58" s="44">
        <v>4</v>
      </c>
      <c r="O58" s="308">
        <v>138</v>
      </c>
      <c r="P58" s="310">
        <f t="shared" si="0"/>
        <v>138</v>
      </c>
    </row>
    <row r="59" spans="1:16" x14ac:dyDescent="0.25">
      <c r="A59" s="109">
        <v>44</v>
      </c>
      <c r="B59" s="325" t="s">
        <v>89</v>
      </c>
      <c r="C59" s="113" t="s">
        <v>10</v>
      </c>
      <c r="D59" s="45"/>
      <c r="E59" s="316"/>
      <c r="F59" s="326"/>
      <c r="G59" s="33"/>
      <c r="H59" s="316"/>
      <c r="I59" s="327"/>
      <c r="J59" s="47"/>
      <c r="K59" s="318"/>
      <c r="L59" s="327"/>
      <c r="M59" s="45" t="s">
        <v>10</v>
      </c>
      <c r="N59" s="44">
        <v>8</v>
      </c>
      <c r="O59" s="308">
        <v>136</v>
      </c>
      <c r="P59" s="310">
        <f t="shared" si="0"/>
        <v>136</v>
      </c>
    </row>
    <row r="60" spans="1:16" x14ac:dyDescent="0.25">
      <c r="A60" s="109">
        <v>45</v>
      </c>
      <c r="B60" s="325" t="s">
        <v>148</v>
      </c>
      <c r="C60" s="113" t="s">
        <v>15</v>
      </c>
      <c r="D60" s="45"/>
      <c r="E60" s="316"/>
      <c r="F60" s="326"/>
      <c r="G60" s="33"/>
      <c r="H60" s="316"/>
      <c r="I60" s="327"/>
      <c r="J60" s="47"/>
      <c r="K60" s="318"/>
      <c r="L60" s="327"/>
      <c r="M60" s="45" t="s">
        <v>15</v>
      </c>
      <c r="N60" s="44">
        <v>11</v>
      </c>
      <c r="O60" s="308">
        <v>131.6</v>
      </c>
      <c r="P60" s="310">
        <f t="shared" si="0"/>
        <v>131.6</v>
      </c>
    </row>
    <row r="61" spans="1:16" x14ac:dyDescent="0.25">
      <c r="A61" s="109">
        <v>46</v>
      </c>
      <c r="B61" s="325" t="s">
        <v>19</v>
      </c>
      <c r="C61" s="113" t="s">
        <v>10</v>
      </c>
      <c r="D61" s="45"/>
      <c r="E61" s="316"/>
      <c r="F61" s="326"/>
      <c r="G61" s="33"/>
      <c r="H61" s="316"/>
      <c r="I61" s="327"/>
      <c r="J61" s="47"/>
      <c r="K61" s="318"/>
      <c r="L61" s="327"/>
      <c r="M61" s="45" t="s">
        <v>10</v>
      </c>
      <c r="N61" s="44">
        <v>9</v>
      </c>
      <c r="O61" s="308">
        <v>127.5</v>
      </c>
      <c r="P61" s="310">
        <f t="shared" si="0"/>
        <v>127.5</v>
      </c>
    </row>
    <row r="62" spans="1:16" x14ac:dyDescent="0.25">
      <c r="A62" s="109">
        <v>47</v>
      </c>
      <c r="B62" s="325" t="s">
        <v>163</v>
      </c>
      <c r="C62" s="113" t="s">
        <v>7</v>
      </c>
      <c r="D62" s="45"/>
      <c r="E62" s="316"/>
      <c r="F62" s="326"/>
      <c r="G62" s="33"/>
      <c r="H62" s="316"/>
      <c r="I62" s="327"/>
      <c r="J62" s="47"/>
      <c r="K62" s="318"/>
      <c r="L62" s="327"/>
      <c r="M62" s="45" t="s">
        <v>7</v>
      </c>
      <c r="N62" s="44">
        <v>21</v>
      </c>
      <c r="O62" s="308">
        <v>125</v>
      </c>
      <c r="P62" s="310">
        <f t="shared" si="0"/>
        <v>125</v>
      </c>
    </row>
    <row r="63" spans="1:16" x14ac:dyDescent="0.25">
      <c r="A63" s="109">
        <v>48</v>
      </c>
      <c r="B63" s="325" t="s">
        <v>194</v>
      </c>
      <c r="C63" s="113" t="s">
        <v>10</v>
      </c>
      <c r="D63" s="45"/>
      <c r="E63" s="316"/>
      <c r="F63" s="326"/>
      <c r="G63" s="33"/>
      <c r="H63" s="316"/>
      <c r="I63" s="327"/>
      <c r="J63" s="47"/>
      <c r="K63" s="318"/>
      <c r="L63" s="327"/>
      <c r="M63" s="45" t="s">
        <v>10</v>
      </c>
      <c r="N63" s="44">
        <v>10</v>
      </c>
      <c r="O63" s="308">
        <v>119</v>
      </c>
      <c r="P63" s="310">
        <f t="shared" si="0"/>
        <v>119</v>
      </c>
    </row>
    <row r="64" spans="1:16" x14ac:dyDescent="0.25">
      <c r="A64" s="109">
        <v>49</v>
      </c>
      <c r="B64" s="328" t="s">
        <v>24</v>
      </c>
      <c r="C64" s="113" t="s">
        <v>18</v>
      </c>
      <c r="D64" s="45"/>
      <c r="E64" s="316"/>
      <c r="F64" s="313"/>
      <c r="G64" s="33"/>
      <c r="H64" s="44"/>
      <c r="I64" s="327"/>
      <c r="J64" s="46"/>
      <c r="K64" s="44"/>
      <c r="L64" s="327"/>
      <c r="M64" s="45" t="s">
        <v>18</v>
      </c>
      <c r="N64" s="44">
        <v>5</v>
      </c>
      <c r="O64" s="308">
        <v>93.5</v>
      </c>
      <c r="P64" s="310">
        <f t="shared" si="0"/>
        <v>93.5</v>
      </c>
    </row>
    <row r="65" spans="1:16" ht="15.75" thickBot="1" x14ac:dyDescent="0.3">
      <c r="A65" s="109">
        <v>50</v>
      </c>
      <c r="B65" s="329" t="s">
        <v>152</v>
      </c>
      <c r="C65" s="114" t="s">
        <v>18</v>
      </c>
      <c r="D65" s="98"/>
      <c r="E65" s="330"/>
      <c r="F65" s="331"/>
      <c r="G65" s="56"/>
      <c r="H65" s="102"/>
      <c r="I65" s="332"/>
      <c r="J65" s="333"/>
      <c r="K65" s="102"/>
      <c r="L65" s="332"/>
      <c r="M65" s="334" t="s">
        <v>18</v>
      </c>
      <c r="N65" s="102">
        <v>6</v>
      </c>
      <c r="O65" s="335">
        <v>60</v>
      </c>
      <c r="P65" s="336">
        <f t="shared" si="0"/>
        <v>60</v>
      </c>
    </row>
  </sheetData>
  <mergeCells count="17">
    <mergeCell ref="J13:L13"/>
    <mergeCell ref="M13:O13"/>
    <mergeCell ref="P13:P15"/>
    <mergeCell ref="D14:F14"/>
    <mergeCell ref="G14:I14"/>
    <mergeCell ref="J14:L14"/>
    <mergeCell ref="M14:O14"/>
    <mergeCell ref="A1:P3"/>
    <mergeCell ref="A4:P7"/>
    <mergeCell ref="A8:P9"/>
    <mergeCell ref="A10:P11"/>
    <mergeCell ref="A12:P12"/>
    <mergeCell ref="A13:A15"/>
    <mergeCell ref="B13:B15"/>
    <mergeCell ref="C13:C15"/>
    <mergeCell ref="D13:F13"/>
    <mergeCell ref="G13:I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0C6A-7086-45CE-BFE4-89B449C728DF}">
  <dimension ref="A1:L90"/>
  <sheetViews>
    <sheetView workbookViewId="0">
      <selection activeCell="U30" sqref="U30"/>
    </sheetView>
  </sheetViews>
  <sheetFormatPr defaultRowHeight="15" x14ac:dyDescent="0.25"/>
  <sheetData>
    <row r="1" spans="1:12" x14ac:dyDescent="0.25">
      <c r="A1" s="231"/>
      <c r="B1" s="232"/>
      <c r="C1" s="237" t="s">
        <v>195</v>
      </c>
      <c r="D1" s="238"/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A2" s="233"/>
      <c r="B2" s="234"/>
      <c r="C2" s="240"/>
      <c r="D2" s="241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A3" s="233"/>
      <c r="B3" s="234"/>
      <c r="C3" s="240"/>
      <c r="D3" s="241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A4" s="235"/>
      <c r="B4" s="236"/>
      <c r="C4" s="243"/>
      <c r="D4" s="244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46" t="s">
        <v>155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</row>
    <row r="6" spans="1:12" x14ac:dyDescent="0.2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</row>
    <row r="7" spans="1:12" ht="15.75" thickBot="1" x14ac:dyDescent="0.3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</row>
    <row r="8" spans="1:12" ht="15.75" thickBot="1" x14ac:dyDescent="0.3">
      <c r="A8" s="255" t="s">
        <v>156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7"/>
    </row>
    <row r="9" spans="1:12" ht="15.75" thickBot="1" x14ac:dyDescent="0.3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4"/>
    </row>
    <row r="10" spans="1:12" x14ac:dyDescent="0.25">
      <c r="A10" s="337" t="s">
        <v>196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9"/>
    </row>
    <row r="11" spans="1:12" ht="15.75" thickBot="1" x14ac:dyDescent="0.3">
      <c r="A11" s="3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2"/>
    </row>
    <row r="12" spans="1:12" x14ac:dyDescent="0.25">
      <c r="A12" s="217" t="s">
        <v>25</v>
      </c>
      <c r="B12" s="221" t="s">
        <v>1</v>
      </c>
      <c r="C12" s="190">
        <v>2023</v>
      </c>
      <c r="D12" s="191"/>
      <c r="E12" s="192"/>
      <c r="F12" s="190" t="s">
        <v>104</v>
      </c>
      <c r="G12" s="191"/>
      <c r="H12" s="192"/>
      <c r="I12" s="190">
        <v>2016</v>
      </c>
      <c r="J12" s="191"/>
      <c r="K12" s="192"/>
      <c r="L12" s="211" t="s">
        <v>26</v>
      </c>
    </row>
    <row r="13" spans="1:12" x14ac:dyDescent="0.25">
      <c r="A13" s="218"/>
      <c r="B13" s="222"/>
      <c r="C13" s="214" t="s">
        <v>109</v>
      </c>
      <c r="D13" s="215"/>
      <c r="E13" s="216"/>
      <c r="F13" s="214" t="s">
        <v>109</v>
      </c>
      <c r="G13" s="215"/>
      <c r="H13" s="216"/>
      <c r="I13" s="214" t="s">
        <v>109</v>
      </c>
      <c r="J13" s="215"/>
      <c r="K13" s="216"/>
      <c r="L13" s="212"/>
    </row>
    <row r="14" spans="1:12" ht="15.75" thickBot="1" x14ac:dyDescent="0.3">
      <c r="A14" s="219"/>
      <c r="B14" s="230"/>
      <c r="C14" s="343" t="s">
        <v>4</v>
      </c>
      <c r="D14" s="49" t="s">
        <v>5</v>
      </c>
      <c r="E14" s="50">
        <v>1</v>
      </c>
      <c r="F14" s="343" t="s">
        <v>4</v>
      </c>
      <c r="G14" s="49" t="s">
        <v>5</v>
      </c>
      <c r="H14" s="50">
        <v>0.5</v>
      </c>
      <c r="I14" s="343" t="s">
        <v>4</v>
      </c>
      <c r="J14" s="49" t="s">
        <v>5</v>
      </c>
      <c r="K14" s="50">
        <v>0.25</v>
      </c>
      <c r="L14" s="213"/>
    </row>
    <row r="15" spans="1:12" x14ac:dyDescent="0.25">
      <c r="A15" s="1">
        <v>1</v>
      </c>
      <c r="B15" s="107" t="s">
        <v>81</v>
      </c>
      <c r="C15" s="107">
        <v>1</v>
      </c>
      <c r="D15" s="62">
        <v>525</v>
      </c>
      <c r="E15" s="344">
        <f t="shared" ref="E15" si="0">D15*100/100</f>
        <v>525</v>
      </c>
      <c r="F15" s="107">
        <v>2</v>
      </c>
      <c r="G15" s="62">
        <v>402.5</v>
      </c>
      <c r="H15" s="344">
        <f t="shared" ref="H15:H20" si="1">G15*50/100</f>
        <v>201.25</v>
      </c>
      <c r="I15" s="345">
        <v>2</v>
      </c>
      <c r="J15" s="62">
        <v>402.5</v>
      </c>
      <c r="K15" s="344">
        <f t="shared" ref="K15:K20" si="2">J15*25/100</f>
        <v>100.625</v>
      </c>
      <c r="L15" s="346">
        <f t="shared" ref="L15" si="3">E15+H15+K15</f>
        <v>826.875</v>
      </c>
    </row>
    <row r="16" spans="1:12" x14ac:dyDescent="0.25">
      <c r="A16" s="2">
        <v>2</v>
      </c>
      <c r="B16" s="3" t="s">
        <v>174</v>
      </c>
      <c r="C16" s="3">
        <v>2</v>
      </c>
      <c r="D16" s="63">
        <v>402.5</v>
      </c>
      <c r="E16" s="134">
        <f>D16*100/100</f>
        <v>402.5</v>
      </c>
      <c r="F16" s="3">
        <v>1</v>
      </c>
      <c r="G16" s="63">
        <v>525</v>
      </c>
      <c r="H16" s="134">
        <f t="shared" si="1"/>
        <v>262.5</v>
      </c>
      <c r="I16" s="5">
        <v>1</v>
      </c>
      <c r="J16" s="63">
        <v>525</v>
      </c>
      <c r="K16" s="134">
        <f t="shared" si="2"/>
        <v>131.25</v>
      </c>
      <c r="L16" s="347">
        <f>E16+H16+K16</f>
        <v>796.25</v>
      </c>
    </row>
    <row r="17" spans="1:12" x14ac:dyDescent="0.25">
      <c r="A17" s="2">
        <v>3</v>
      </c>
      <c r="B17" s="3" t="s">
        <v>90</v>
      </c>
      <c r="C17" s="3">
        <v>4</v>
      </c>
      <c r="D17" s="63">
        <v>138</v>
      </c>
      <c r="E17" s="134">
        <f t="shared" ref="E17:E20" si="4">D17*100/100</f>
        <v>138</v>
      </c>
      <c r="F17" s="3">
        <v>3</v>
      </c>
      <c r="G17" s="63">
        <v>182</v>
      </c>
      <c r="H17" s="134">
        <f t="shared" si="1"/>
        <v>91</v>
      </c>
      <c r="I17" s="5">
        <v>3</v>
      </c>
      <c r="J17" s="63">
        <v>182</v>
      </c>
      <c r="K17" s="134">
        <f t="shared" si="2"/>
        <v>45.5</v>
      </c>
      <c r="L17" s="347">
        <f t="shared" ref="L17:L20" si="5">E17+H17+K17</f>
        <v>274.5</v>
      </c>
    </row>
    <row r="18" spans="1:12" x14ac:dyDescent="0.25">
      <c r="A18" s="2">
        <v>4</v>
      </c>
      <c r="B18" s="3" t="s">
        <v>110</v>
      </c>
      <c r="C18" s="3">
        <v>3</v>
      </c>
      <c r="D18" s="63">
        <v>182</v>
      </c>
      <c r="E18" s="134">
        <f t="shared" si="4"/>
        <v>182</v>
      </c>
      <c r="F18" s="3" t="s">
        <v>27</v>
      </c>
      <c r="G18" s="63">
        <v>0</v>
      </c>
      <c r="H18" s="134">
        <f t="shared" si="1"/>
        <v>0</v>
      </c>
      <c r="I18" s="5" t="s">
        <v>27</v>
      </c>
      <c r="J18" s="63">
        <v>0</v>
      </c>
      <c r="K18" s="134">
        <f t="shared" si="2"/>
        <v>0</v>
      </c>
      <c r="L18" s="347">
        <f t="shared" si="5"/>
        <v>182</v>
      </c>
    </row>
    <row r="19" spans="1:12" x14ac:dyDescent="0.25">
      <c r="A19" s="2">
        <v>5</v>
      </c>
      <c r="B19" s="3" t="s">
        <v>82</v>
      </c>
      <c r="C19" s="3" t="s">
        <v>27</v>
      </c>
      <c r="D19" s="63">
        <v>0</v>
      </c>
      <c r="E19" s="134">
        <f t="shared" si="4"/>
        <v>0</v>
      </c>
      <c r="F19" s="3">
        <v>4</v>
      </c>
      <c r="G19" s="63">
        <v>138</v>
      </c>
      <c r="H19" s="134">
        <f t="shared" si="1"/>
        <v>69</v>
      </c>
      <c r="I19" s="5">
        <v>4</v>
      </c>
      <c r="J19" s="63">
        <v>138</v>
      </c>
      <c r="K19" s="134">
        <f t="shared" si="2"/>
        <v>34.5</v>
      </c>
      <c r="L19" s="347">
        <f t="shared" si="5"/>
        <v>103.5</v>
      </c>
    </row>
    <row r="20" spans="1:12" ht="15.75" thickBot="1" x14ac:dyDescent="0.3">
      <c r="A20" s="6">
        <v>6</v>
      </c>
      <c r="B20" s="348" t="s">
        <v>108</v>
      </c>
      <c r="C20" s="348" t="s">
        <v>27</v>
      </c>
      <c r="D20" s="349">
        <v>0</v>
      </c>
      <c r="E20" s="350">
        <f t="shared" si="4"/>
        <v>0</v>
      </c>
      <c r="F20" s="348">
        <v>5</v>
      </c>
      <c r="G20" s="349">
        <v>93.5</v>
      </c>
      <c r="H20" s="350">
        <f t="shared" si="1"/>
        <v>46.75</v>
      </c>
      <c r="I20" s="351">
        <v>5</v>
      </c>
      <c r="J20" s="349">
        <v>93.5</v>
      </c>
      <c r="K20" s="350">
        <f t="shared" si="2"/>
        <v>23.375</v>
      </c>
      <c r="L20" s="352">
        <f t="shared" si="5"/>
        <v>70.125</v>
      </c>
    </row>
    <row r="21" spans="1:12" ht="15.75" thickBot="1" x14ac:dyDescent="0.3"/>
    <row r="22" spans="1:12" x14ac:dyDescent="0.25">
      <c r="A22" s="337" t="s">
        <v>197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9"/>
    </row>
    <row r="23" spans="1:12" ht="15.75" thickBot="1" x14ac:dyDescent="0.3">
      <c r="A23" s="340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2"/>
    </row>
    <row r="24" spans="1:12" x14ac:dyDescent="0.25">
      <c r="A24" s="217" t="s">
        <v>25</v>
      </c>
      <c r="B24" s="190" t="s">
        <v>1</v>
      </c>
      <c r="C24" s="190">
        <v>2023</v>
      </c>
      <c r="D24" s="191"/>
      <c r="E24" s="192"/>
      <c r="F24" s="190" t="s">
        <v>104</v>
      </c>
      <c r="G24" s="191"/>
      <c r="H24" s="192"/>
      <c r="I24" s="190">
        <v>2015</v>
      </c>
      <c r="J24" s="191"/>
      <c r="K24" s="192"/>
      <c r="L24" s="258" t="s">
        <v>26</v>
      </c>
    </row>
    <row r="25" spans="1:12" x14ac:dyDescent="0.25">
      <c r="A25" s="218"/>
      <c r="B25" s="193"/>
      <c r="C25" s="193" t="s">
        <v>116</v>
      </c>
      <c r="D25" s="194"/>
      <c r="E25" s="195"/>
      <c r="F25" s="193" t="s">
        <v>116</v>
      </c>
      <c r="G25" s="194"/>
      <c r="H25" s="195"/>
      <c r="I25" s="193" t="s">
        <v>116</v>
      </c>
      <c r="J25" s="194"/>
      <c r="K25" s="195"/>
      <c r="L25" s="259"/>
    </row>
    <row r="26" spans="1:12" ht="15.75" thickBot="1" x14ac:dyDescent="0.3">
      <c r="A26" s="219"/>
      <c r="B26" s="220"/>
      <c r="C26" s="52" t="s">
        <v>4</v>
      </c>
      <c r="D26" s="49" t="s">
        <v>5</v>
      </c>
      <c r="E26" s="50">
        <v>1</v>
      </c>
      <c r="F26" s="52" t="s">
        <v>4</v>
      </c>
      <c r="G26" s="49" t="s">
        <v>5</v>
      </c>
      <c r="H26" s="50">
        <v>0.5</v>
      </c>
      <c r="I26" s="52" t="s">
        <v>4</v>
      </c>
      <c r="J26" s="49" t="s">
        <v>5</v>
      </c>
      <c r="K26" s="50">
        <v>0.25</v>
      </c>
      <c r="L26" s="260"/>
    </row>
    <row r="27" spans="1:12" x14ac:dyDescent="0.25">
      <c r="A27" s="1">
        <v>1</v>
      </c>
      <c r="B27" s="107" t="s">
        <v>100</v>
      </c>
      <c r="C27" s="345">
        <v>1</v>
      </c>
      <c r="D27" s="62">
        <v>675</v>
      </c>
      <c r="E27" s="344">
        <f>D27*100/100</f>
        <v>675</v>
      </c>
      <c r="F27" s="345">
        <v>1</v>
      </c>
      <c r="G27" s="62">
        <v>675</v>
      </c>
      <c r="H27" s="344">
        <f>G27*50/100</f>
        <v>337.5</v>
      </c>
      <c r="I27" s="345">
        <v>1</v>
      </c>
      <c r="J27" s="62">
        <v>675</v>
      </c>
      <c r="K27" s="344">
        <f>J27*25/100</f>
        <v>168.75</v>
      </c>
      <c r="L27" s="346">
        <f t="shared" ref="L27:L37" si="6">E27+H27+K27</f>
        <v>1181.25</v>
      </c>
    </row>
    <row r="28" spans="1:12" x14ac:dyDescent="0.25">
      <c r="A28" s="2">
        <v>2</v>
      </c>
      <c r="B28" s="3" t="s">
        <v>198</v>
      </c>
      <c r="C28" s="5">
        <v>2</v>
      </c>
      <c r="D28" s="63">
        <v>630</v>
      </c>
      <c r="E28" s="134">
        <f t="shared" ref="E28:E37" si="7">D28*100/100</f>
        <v>630</v>
      </c>
      <c r="F28" s="5">
        <v>2</v>
      </c>
      <c r="G28" s="63">
        <v>630</v>
      </c>
      <c r="H28" s="134">
        <f t="shared" ref="H28:H37" si="8">G28*50/100</f>
        <v>315</v>
      </c>
      <c r="I28" s="5">
        <v>2</v>
      </c>
      <c r="J28" s="63">
        <v>630</v>
      </c>
      <c r="K28" s="134">
        <f t="shared" ref="K28:K37" si="9">J28*25/100</f>
        <v>157.5</v>
      </c>
      <c r="L28" s="347">
        <f t="shared" si="6"/>
        <v>1102.5</v>
      </c>
    </row>
    <row r="29" spans="1:12" x14ac:dyDescent="0.25">
      <c r="A29" s="2">
        <v>3</v>
      </c>
      <c r="B29" s="3" t="s">
        <v>101</v>
      </c>
      <c r="C29" s="5">
        <v>3</v>
      </c>
      <c r="D29" s="63">
        <v>585</v>
      </c>
      <c r="E29" s="134">
        <f t="shared" si="7"/>
        <v>585</v>
      </c>
      <c r="F29" s="5">
        <v>3</v>
      </c>
      <c r="G29" s="63">
        <v>585</v>
      </c>
      <c r="H29" s="134">
        <f t="shared" si="8"/>
        <v>292.5</v>
      </c>
      <c r="I29" s="5">
        <v>3</v>
      </c>
      <c r="J29" s="63">
        <v>585</v>
      </c>
      <c r="K29" s="134">
        <f t="shared" si="9"/>
        <v>146.25</v>
      </c>
      <c r="L29" s="347">
        <f t="shared" si="6"/>
        <v>1023.75</v>
      </c>
    </row>
    <row r="30" spans="1:12" x14ac:dyDescent="0.25">
      <c r="A30" s="2">
        <v>4</v>
      </c>
      <c r="B30" s="3" t="s">
        <v>76</v>
      </c>
      <c r="C30" s="5">
        <v>4</v>
      </c>
      <c r="D30" s="63">
        <v>540</v>
      </c>
      <c r="E30" s="134">
        <f t="shared" si="7"/>
        <v>540</v>
      </c>
      <c r="F30" s="5">
        <v>5</v>
      </c>
      <c r="G30" s="63">
        <v>495</v>
      </c>
      <c r="H30" s="134">
        <f t="shared" si="8"/>
        <v>247.5</v>
      </c>
      <c r="I30" s="5">
        <v>5</v>
      </c>
      <c r="J30" s="63">
        <v>495</v>
      </c>
      <c r="K30" s="134">
        <f t="shared" si="9"/>
        <v>123.75</v>
      </c>
      <c r="L30" s="347">
        <f t="shared" si="6"/>
        <v>911.25</v>
      </c>
    </row>
    <row r="31" spans="1:12" x14ac:dyDescent="0.25">
      <c r="A31" s="2">
        <v>5</v>
      </c>
      <c r="B31" s="3" t="s">
        <v>102</v>
      </c>
      <c r="C31" s="5">
        <v>5</v>
      </c>
      <c r="D31" s="63">
        <v>495</v>
      </c>
      <c r="E31" s="134">
        <f t="shared" si="7"/>
        <v>495</v>
      </c>
      <c r="F31" s="5">
        <v>4</v>
      </c>
      <c r="G31" s="63">
        <v>540</v>
      </c>
      <c r="H31" s="134">
        <f t="shared" si="8"/>
        <v>270</v>
      </c>
      <c r="I31" s="5">
        <v>4</v>
      </c>
      <c r="J31" s="63">
        <v>540</v>
      </c>
      <c r="K31" s="134">
        <f t="shared" si="9"/>
        <v>135</v>
      </c>
      <c r="L31" s="347">
        <f t="shared" si="6"/>
        <v>900</v>
      </c>
    </row>
    <row r="32" spans="1:12" x14ac:dyDescent="0.25">
      <c r="A32" s="2">
        <v>6</v>
      </c>
      <c r="B32" s="3" t="s">
        <v>199</v>
      </c>
      <c r="C32" s="5">
        <v>6</v>
      </c>
      <c r="D32" s="63">
        <v>450</v>
      </c>
      <c r="E32" s="134">
        <f t="shared" si="7"/>
        <v>450</v>
      </c>
      <c r="F32" s="5">
        <v>6</v>
      </c>
      <c r="G32" s="63">
        <v>450</v>
      </c>
      <c r="H32" s="134">
        <f t="shared" si="8"/>
        <v>225</v>
      </c>
      <c r="I32" s="5">
        <v>6</v>
      </c>
      <c r="J32" s="63">
        <v>450</v>
      </c>
      <c r="K32" s="134">
        <f t="shared" si="9"/>
        <v>112.5</v>
      </c>
      <c r="L32" s="347">
        <f t="shared" si="6"/>
        <v>787.5</v>
      </c>
    </row>
    <row r="33" spans="1:12" x14ac:dyDescent="0.25">
      <c r="A33" s="2">
        <v>7</v>
      </c>
      <c r="B33" s="3" t="s">
        <v>200</v>
      </c>
      <c r="C33" s="5">
        <v>7</v>
      </c>
      <c r="D33" s="63">
        <v>182.3</v>
      </c>
      <c r="E33" s="134">
        <f t="shared" si="7"/>
        <v>182.3</v>
      </c>
      <c r="F33" s="5">
        <v>8</v>
      </c>
      <c r="G33" s="63">
        <v>162</v>
      </c>
      <c r="H33" s="134">
        <f t="shared" si="8"/>
        <v>81</v>
      </c>
      <c r="I33" s="5">
        <v>8</v>
      </c>
      <c r="J33" s="63">
        <v>162</v>
      </c>
      <c r="K33" s="134">
        <f t="shared" si="9"/>
        <v>40.5</v>
      </c>
      <c r="L33" s="347">
        <f t="shared" si="6"/>
        <v>303.8</v>
      </c>
    </row>
    <row r="34" spans="1:12" x14ac:dyDescent="0.25">
      <c r="A34" s="2">
        <v>8</v>
      </c>
      <c r="B34" s="3" t="s">
        <v>133</v>
      </c>
      <c r="C34" s="5">
        <v>8</v>
      </c>
      <c r="D34" s="63">
        <v>162</v>
      </c>
      <c r="E34" s="134">
        <f t="shared" si="7"/>
        <v>162</v>
      </c>
      <c r="F34" s="5" t="s">
        <v>27</v>
      </c>
      <c r="G34" s="63">
        <v>0</v>
      </c>
      <c r="H34" s="134">
        <f t="shared" si="8"/>
        <v>0</v>
      </c>
      <c r="I34" s="5" t="s">
        <v>27</v>
      </c>
      <c r="J34" s="63">
        <v>0</v>
      </c>
      <c r="K34" s="134">
        <f t="shared" si="9"/>
        <v>0</v>
      </c>
      <c r="L34" s="347">
        <f t="shared" si="6"/>
        <v>162</v>
      </c>
    </row>
    <row r="35" spans="1:12" x14ac:dyDescent="0.25">
      <c r="A35" s="2">
        <v>9</v>
      </c>
      <c r="B35" s="3" t="s">
        <v>170</v>
      </c>
      <c r="C35" s="5">
        <v>9</v>
      </c>
      <c r="D35" s="63">
        <v>151.9</v>
      </c>
      <c r="E35" s="134">
        <f t="shared" si="7"/>
        <v>151.9</v>
      </c>
      <c r="F35" s="5" t="s">
        <v>27</v>
      </c>
      <c r="G35" s="63">
        <v>0</v>
      </c>
      <c r="H35" s="134">
        <f t="shared" si="8"/>
        <v>0</v>
      </c>
      <c r="I35" s="5" t="s">
        <v>27</v>
      </c>
      <c r="J35" s="63">
        <v>0</v>
      </c>
      <c r="K35" s="134">
        <f t="shared" si="9"/>
        <v>0</v>
      </c>
      <c r="L35" s="347">
        <f t="shared" si="6"/>
        <v>151.9</v>
      </c>
    </row>
    <row r="36" spans="1:12" x14ac:dyDescent="0.25">
      <c r="A36" s="2">
        <v>10</v>
      </c>
      <c r="B36" s="3" t="s">
        <v>136</v>
      </c>
      <c r="C36" s="5">
        <v>10</v>
      </c>
      <c r="D36" s="63">
        <v>141.80000000000001</v>
      </c>
      <c r="E36" s="134">
        <f t="shared" si="7"/>
        <v>141.80000000000001</v>
      </c>
      <c r="F36" s="5" t="s">
        <v>27</v>
      </c>
      <c r="G36" s="63">
        <v>0</v>
      </c>
      <c r="H36" s="134">
        <f t="shared" si="8"/>
        <v>0</v>
      </c>
      <c r="I36" s="5" t="s">
        <v>27</v>
      </c>
      <c r="J36" s="63">
        <v>0</v>
      </c>
      <c r="K36" s="134">
        <f t="shared" si="9"/>
        <v>0</v>
      </c>
      <c r="L36" s="347">
        <f t="shared" si="6"/>
        <v>141.80000000000001</v>
      </c>
    </row>
    <row r="37" spans="1:12" x14ac:dyDescent="0.25">
      <c r="A37" s="2">
        <v>11</v>
      </c>
      <c r="B37" s="3" t="s">
        <v>103</v>
      </c>
      <c r="C37" s="5" t="s">
        <v>27</v>
      </c>
      <c r="D37" s="63">
        <v>0</v>
      </c>
      <c r="E37" s="134">
        <f t="shared" si="7"/>
        <v>0</v>
      </c>
      <c r="F37" s="5">
        <v>7</v>
      </c>
      <c r="G37" s="63">
        <v>182.3</v>
      </c>
      <c r="H37" s="134">
        <f t="shared" si="8"/>
        <v>91.15</v>
      </c>
      <c r="I37" s="5">
        <v>7</v>
      </c>
      <c r="J37" s="63">
        <v>182.3</v>
      </c>
      <c r="K37" s="134">
        <f t="shared" si="9"/>
        <v>45.575000000000003</v>
      </c>
      <c r="L37" s="347">
        <f t="shared" si="6"/>
        <v>136.72500000000002</v>
      </c>
    </row>
    <row r="38" spans="1:12" ht="15.75" thickBot="1" x14ac:dyDescent="0.3">
      <c r="A38" s="261" t="s">
        <v>201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3"/>
    </row>
    <row r="39" spans="1:12" ht="15.75" thickBot="1" x14ac:dyDescent="0.3">
      <c r="A39" s="26"/>
      <c r="B39" s="26"/>
      <c r="C39" s="27"/>
      <c r="D39" s="27"/>
      <c r="E39" s="26"/>
      <c r="F39" s="27"/>
      <c r="G39" s="27"/>
      <c r="H39" s="26"/>
      <c r="I39" s="26"/>
      <c r="J39" s="26"/>
      <c r="K39" s="26"/>
      <c r="L39" s="29"/>
    </row>
    <row r="40" spans="1:12" x14ac:dyDescent="0.25">
      <c r="A40" s="337" t="s">
        <v>202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9"/>
    </row>
    <row r="41" spans="1:12" ht="15.75" thickBot="1" x14ac:dyDescent="0.3">
      <c r="A41" s="340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2"/>
    </row>
    <row r="42" spans="1:12" x14ac:dyDescent="0.25">
      <c r="A42" s="217" t="s">
        <v>25</v>
      </c>
      <c r="B42" s="221" t="s">
        <v>1</v>
      </c>
      <c r="C42" s="190">
        <v>2022</v>
      </c>
      <c r="D42" s="191"/>
      <c r="E42" s="192"/>
      <c r="F42" s="224">
        <v>2019</v>
      </c>
      <c r="G42" s="225"/>
      <c r="H42" s="226"/>
      <c r="I42" s="224">
        <v>2017</v>
      </c>
      <c r="J42" s="225"/>
      <c r="K42" s="226"/>
      <c r="L42" s="227" t="s">
        <v>26</v>
      </c>
    </row>
    <row r="43" spans="1:12" x14ac:dyDescent="0.25">
      <c r="A43" s="218"/>
      <c r="B43" s="222"/>
      <c r="C43" s="214" t="s">
        <v>127</v>
      </c>
      <c r="D43" s="215"/>
      <c r="E43" s="216"/>
      <c r="F43" s="214" t="s">
        <v>127</v>
      </c>
      <c r="G43" s="215"/>
      <c r="H43" s="216"/>
      <c r="I43" s="214" t="s">
        <v>127</v>
      </c>
      <c r="J43" s="215"/>
      <c r="K43" s="216"/>
      <c r="L43" s="228"/>
    </row>
    <row r="44" spans="1:12" ht="15.75" thickBot="1" x14ac:dyDescent="0.3">
      <c r="A44" s="219"/>
      <c r="B44" s="223"/>
      <c r="C44" s="52" t="s">
        <v>4</v>
      </c>
      <c r="D44" s="49" t="s">
        <v>5</v>
      </c>
      <c r="E44" s="50">
        <v>1</v>
      </c>
      <c r="F44" s="52" t="s">
        <v>4</v>
      </c>
      <c r="G44" s="49" t="s">
        <v>5</v>
      </c>
      <c r="H44" s="57">
        <v>0.5</v>
      </c>
      <c r="I44" s="52" t="s">
        <v>4</v>
      </c>
      <c r="J44" s="49" t="s">
        <v>5</v>
      </c>
      <c r="K44" s="50">
        <v>0.25</v>
      </c>
      <c r="L44" s="228"/>
    </row>
    <row r="45" spans="1:12" x14ac:dyDescent="0.25">
      <c r="A45" s="12">
        <v>1</v>
      </c>
      <c r="B45" s="104" t="s">
        <v>83</v>
      </c>
      <c r="C45" s="1">
        <v>1</v>
      </c>
      <c r="D45" s="62">
        <v>750</v>
      </c>
      <c r="E45" s="64">
        <f t="shared" ref="E45:E65" si="10">D45*100/100</f>
        <v>750</v>
      </c>
      <c r="F45" s="1">
        <v>3</v>
      </c>
      <c r="G45" s="62">
        <v>650</v>
      </c>
      <c r="H45" s="64">
        <f>G45*50/100</f>
        <v>325</v>
      </c>
      <c r="I45" s="8">
        <v>1</v>
      </c>
      <c r="J45" s="62">
        <v>750</v>
      </c>
      <c r="K45" s="64">
        <f>J45*25/100</f>
        <v>187.5</v>
      </c>
      <c r="L45" s="66">
        <f t="shared" ref="L45:L65" si="11">E45+H45+K45</f>
        <v>1262.5</v>
      </c>
    </row>
    <row r="46" spans="1:12" x14ac:dyDescent="0.25">
      <c r="A46" s="9">
        <v>2</v>
      </c>
      <c r="B46" s="105" t="s">
        <v>78</v>
      </c>
      <c r="C46" s="51">
        <v>2</v>
      </c>
      <c r="D46" s="63">
        <v>700</v>
      </c>
      <c r="E46" s="65">
        <f t="shared" si="10"/>
        <v>700</v>
      </c>
      <c r="F46" s="2">
        <v>1</v>
      </c>
      <c r="G46" s="63">
        <v>750</v>
      </c>
      <c r="H46" s="65">
        <f t="shared" ref="H46:H65" si="12">G46*50/100</f>
        <v>375</v>
      </c>
      <c r="I46" s="4">
        <v>3</v>
      </c>
      <c r="J46" s="63">
        <v>650</v>
      </c>
      <c r="K46" s="65">
        <f t="shared" ref="K46:K65" si="13">J46*25/100</f>
        <v>162.5</v>
      </c>
      <c r="L46" s="67">
        <f t="shared" si="11"/>
        <v>1237.5</v>
      </c>
    </row>
    <row r="47" spans="1:12" x14ac:dyDescent="0.25">
      <c r="A47" s="9">
        <v>3</v>
      </c>
      <c r="B47" s="54" t="s">
        <v>92</v>
      </c>
      <c r="C47" s="2">
        <v>3</v>
      </c>
      <c r="D47" s="63">
        <v>650</v>
      </c>
      <c r="E47" s="65">
        <f t="shared" si="10"/>
        <v>650</v>
      </c>
      <c r="F47" s="2">
        <v>5</v>
      </c>
      <c r="G47" s="63">
        <v>550</v>
      </c>
      <c r="H47" s="65">
        <f t="shared" si="12"/>
        <v>275</v>
      </c>
      <c r="I47" s="4">
        <v>2</v>
      </c>
      <c r="J47" s="63">
        <v>700</v>
      </c>
      <c r="K47" s="65">
        <f t="shared" si="13"/>
        <v>175</v>
      </c>
      <c r="L47" s="67">
        <f t="shared" si="11"/>
        <v>1100</v>
      </c>
    </row>
    <row r="48" spans="1:12" x14ac:dyDescent="0.25">
      <c r="A48" s="9">
        <v>4</v>
      </c>
      <c r="B48" s="54" t="s">
        <v>95</v>
      </c>
      <c r="C48" s="2">
        <v>4</v>
      </c>
      <c r="D48" s="63">
        <v>600</v>
      </c>
      <c r="E48" s="65">
        <f t="shared" si="10"/>
        <v>600</v>
      </c>
      <c r="F48" s="2">
        <v>4</v>
      </c>
      <c r="G48" s="63">
        <v>600</v>
      </c>
      <c r="H48" s="65">
        <f t="shared" si="12"/>
        <v>300</v>
      </c>
      <c r="I48" s="4">
        <v>4</v>
      </c>
      <c r="J48" s="63">
        <v>600</v>
      </c>
      <c r="K48" s="65">
        <f t="shared" si="13"/>
        <v>150</v>
      </c>
      <c r="L48" s="67">
        <f t="shared" si="11"/>
        <v>1050</v>
      </c>
    </row>
    <row r="49" spans="1:12" x14ac:dyDescent="0.25">
      <c r="A49" s="9">
        <v>5</v>
      </c>
      <c r="B49" s="54" t="s">
        <v>75</v>
      </c>
      <c r="C49" s="2">
        <v>6</v>
      </c>
      <c r="D49" s="63">
        <v>500</v>
      </c>
      <c r="E49" s="65">
        <f t="shared" si="10"/>
        <v>500</v>
      </c>
      <c r="F49" s="2">
        <v>2</v>
      </c>
      <c r="G49" s="63">
        <v>700</v>
      </c>
      <c r="H49" s="65">
        <f t="shared" si="12"/>
        <v>350</v>
      </c>
      <c r="I49" s="4">
        <v>5</v>
      </c>
      <c r="J49" s="63">
        <v>550</v>
      </c>
      <c r="K49" s="65">
        <f t="shared" si="13"/>
        <v>137.5</v>
      </c>
      <c r="L49" s="67">
        <f t="shared" si="11"/>
        <v>987.5</v>
      </c>
    </row>
    <row r="50" spans="1:12" x14ac:dyDescent="0.25">
      <c r="A50" s="9">
        <v>6</v>
      </c>
      <c r="B50" s="54" t="s">
        <v>114</v>
      </c>
      <c r="C50" s="2">
        <v>5</v>
      </c>
      <c r="D50" s="63">
        <v>550</v>
      </c>
      <c r="E50" s="65">
        <f t="shared" si="10"/>
        <v>550</v>
      </c>
      <c r="F50" s="2">
        <v>6</v>
      </c>
      <c r="G50" s="63">
        <v>500</v>
      </c>
      <c r="H50" s="65">
        <f t="shared" si="12"/>
        <v>250</v>
      </c>
      <c r="I50" s="4">
        <v>9</v>
      </c>
      <c r="J50" s="63">
        <v>375</v>
      </c>
      <c r="K50" s="65">
        <f t="shared" si="13"/>
        <v>93.75</v>
      </c>
      <c r="L50" s="67">
        <f t="shared" si="11"/>
        <v>893.75</v>
      </c>
    </row>
    <row r="51" spans="1:12" x14ac:dyDescent="0.25">
      <c r="A51" s="9">
        <v>7</v>
      </c>
      <c r="B51" s="54" t="s">
        <v>79</v>
      </c>
      <c r="C51" s="2">
        <v>7</v>
      </c>
      <c r="D51" s="63">
        <v>450</v>
      </c>
      <c r="E51" s="65">
        <f t="shared" si="10"/>
        <v>450</v>
      </c>
      <c r="F51" s="2">
        <v>8</v>
      </c>
      <c r="G51" s="63">
        <v>400</v>
      </c>
      <c r="H51" s="65">
        <f t="shared" si="12"/>
        <v>200</v>
      </c>
      <c r="I51" s="4">
        <v>6</v>
      </c>
      <c r="J51" s="63">
        <v>500</v>
      </c>
      <c r="K51" s="65">
        <f t="shared" si="13"/>
        <v>125</v>
      </c>
      <c r="L51" s="67">
        <f t="shared" si="11"/>
        <v>775</v>
      </c>
    </row>
    <row r="52" spans="1:12" x14ac:dyDescent="0.25">
      <c r="A52" s="9">
        <v>8</v>
      </c>
      <c r="B52" s="54" t="s">
        <v>80</v>
      </c>
      <c r="C52" s="2">
        <v>8</v>
      </c>
      <c r="D52" s="63">
        <v>400</v>
      </c>
      <c r="E52" s="65">
        <f t="shared" si="10"/>
        <v>400</v>
      </c>
      <c r="F52" s="2">
        <v>9</v>
      </c>
      <c r="G52" s="63">
        <v>375</v>
      </c>
      <c r="H52" s="65">
        <f t="shared" si="12"/>
        <v>187.5</v>
      </c>
      <c r="I52" s="4">
        <v>11</v>
      </c>
      <c r="J52" s="63">
        <v>325</v>
      </c>
      <c r="K52" s="65">
        <f t="shared" si="13"/>
        <v>81.25</v>
      </c>
      <c r="L52" s="67">
        <f t="shared" si="11"/>
        <v>668.75</v>
      </c>
    </row>
    <row r="53" spans="1:12" x14ac:dyDescent="0.25">
      <c r="A53" s="9">
        <v>9</v>
      </c>
      <c r="B53" s="54" t="s">
        <v>99</v>
      </c>
      <c r="C53" s="2">
        <v>9</v>
      </c>
      <c r="D53" s="63">
        <v>375</v>
      </c>
      <c r="E53" s="65">
        <f t="shared" si="10"/>
        <v>375</v>
      </c>
      <c r="F53" s="2">
        <v>11</v>
      </c>
      <c r="G53" s="63">
        <v>325</v>
      </c>
      <c r="H53" s="65">
        <f t="shared" si="12"/>
        <v>162.5</v>
      </c>
      <c r="I53" s="4">
        <v>7</v>
      </c>
      <c r="J53" s="63">
        <v>450</v>
      </c>
      <c r="K53" s="65">
        <f t="shared" si="13"/>
        <v>112.5</v>
      </c>
      <c r="L53" s="67">
        <f t="shared" si="11"/>
        <v>650</v>
      </c>
    </row>
    <row r="54" spans="1:12" x14ac:dyDescent="0.25">
      <c r="A54" s="9">
        <v>10</v>
      </c>
      <c r="B54" s="54" t="s">
        <v>94</v>
      </c>
      <c r="C54" s="2">
        <v>12</v>
      </c>
      <c r="D54" s="63">
        <v>300</v>
      </c>
      <c r="E54" s="65">
        <f t="shared" si="10"/>
        <v>300</v>
      </c>
      <c r="F54" s="2">
        <v>7</v>
      </c>
      <c r="G54" s="63">
        <v>450</v>
      </c>
      <c r="H54" s="65">
        <f t="shared" si="12"/>
        <v>225</v>
      </c>
      <c r="I54" s="4">
        <v>10</v>
      </c>
      <c r="J54" s="63">
        <v>350</v>
      </c>
      <c r="K54" s="65">
        <f t="shared" si="13"/>
        <v>87.5</v>
      </c>
      <c r="L54" s="67">
        <f t="shared" si="11"/>
        <v>612.5</v>
      </c>
    </row>
    <row r="55" spans="1:12" x14ac:dyDescent="0.25">
      <c r="A55" s="9">
        <v>11</v>
      </c>
      <c r="B55" s="54" t="s">
        <v>32</v>
      </c>
      <c r="C55" s="2">
        <v>10</v>
      </c>
      <c r="D55" s="63">
        <v>350</v>
      </c>
      <c r="E55" s="65">
        <f t="shared" si="10"/>
        <v>350</v>
      </c>
      <c r="F55" s="2">
        <v>12</v>
      </c>
      <c r="G55" s="63">
        <v>300</v>
      </c>
      <c r="H55" s="65">
        <f t="shared" si="12"/>
        <v>150</v>
      </c>
      <c r="I55" s="4">
        <v>15</v>
      </c>
      <c r="J55" s="63">
        <v>225</v>
      </c>
      <c r="K55" s="65">
        <f t="shared" si="13"/>
        <v>56.25</v>
      </c>
      <c r="L55" s="67">
        <f t="shared" si="11"/>
        <v>556.25</v>
      </c>
    </row>
    <row r="56" spans="1:12" x14ac:dyDescent="0.25">
      <c r="A56" s="9">
        <v>12</v>
      </c>
      <c r="B56" s="54" t="s">
        <v>30</v>
      </c>
      <c r="C56" s="2">
        <v>13</v>
      </c>
      <c r="D56" s="63">
        <v>275</v>
      </c>
      <c r="E56" s="65">
        <f t="shared" si="10"/>
        <v>275</v>
      </c>
      <c r="F56" s="2">
        <v>13</v>
      </c>
      <c r="G56" s="63">
        <v>275</v>
      </c>
      <c r="H56" s="65">
        <f t="shared" si="12"/>
        <v>137.5</v>
      </c>
      <c r="I56" s="4">
        <v>13</v>
      </c>
      <c r="J56" s="63">
        <v>275</v>
      </c>
      <c r="K56" s="65">
        <f t="shared" si="13"/>
        <v>68.75</v>
      </c>
      <c r="L56" s="67">
        <f t="shared" si="11"/>
        <v>481.25</v>
      </c>
    </row>
    <row r="57" spans="1:12" x14ac:dyDescent="0.25">
      <c r="A57" s="9">
        <v>13</v>
      </c>
      <c r="B57" s="54" t="s">
        <v>93</v>
      </c>
      <c r="C57" s="2">
        <v>14</v>
      </c>
      <c r="D57" s="63">
        <v>250</v>
      </c>
      <c r="E57" s="65">
        <f t="shared" si="10"/>
        <v>250</v>
      </c>
      <c r="F57" s="2">
        <v>15</v>
      </c>
      <c r="G57" s="63">
        <v>225</v>
      </c>
      <c r="H57" s="65">
        <f t="shared" si="12"/>
        <v>112.5</v>
      </c>
      <c r="I57" s="4">
        <v>12</v>
      </c>
      <c r="J57" s="63">
        <v>300</v>
      </c>
      <c r="K57" s="65">
        <f t="shared" si="13"/>
        <v>75</v>
      </c>
      <c r="L57" s="67">
        <f t="shared" si="11"/>
        <v>437.5</v>
      </c>
    </row>
    <row r="58" spans="1:12" x14ac:dyDescent="0.25">
      <c r="A58" s="9">
        <v>14</v>
      </c>
      <c r="B58" s="54" t="s">
        <v>28</v>
      </c>
      <c r="C58" s="2">
        <v>11</v>
      </c>
      <c r="D58" s="63">
        <v>325</v>
      </c>
      <c r="E58" s="65">
        <f t="shared" si="10"/>
        <v>325</v>
      </c>
      <c r="F58" s="2">
        <v>17</v>
      </c>
      <c r="G58" s="63">
        <v>185</v>
      </c>
      <c r="H58" s="65">
        <f t="shared" si="12"/>
        <v>92.5</v>
      </c>
      <c r="I58" s="4" t="s">
        <v>27</v>
      </c>
      <c r="J58" s="63">
        <v>0</v>
      </c>
      <c r="K58" s="65">
        <f t="shared" si="13"/>
        <v>0</v>
      </c>
      <c r="L58" s="67">
        <f t="shared" si="11"/>
        <v>417.5</v>
      </c>
    </row>
    <row r="59" spans="1:12" x14ac:dyDescent="0.25">
      <c r="A59" s="9">
        <v>15</v>
      </c>
      <c r="B59" s="54" t="s">
        <v>29</v>
      </c>
      <c r="C59" s="2">
        <v>16</v>
      </c>
      <c r="D59" s="63">
        <v>200</v>
      </c>
      <c r="E59" s="65">
        <f t="shared" si="10"/>
        <v>200</v>
      </c>
      <c r="F59" s="2">
        <v>18</v>
      </c>
      <c r="G59" s="63">
        <v>170</v>
      </c>
      <c r="H59" s="65">
        <f t="shared" si="12"/>
        <v>85</v>
      </c>
      <c r="I59" s="4">
        <v>16</v>
      </c>
      <c r="J59" s="63">
        <v>200</v>
      </c>
      <c r="K59" s="65">
        <f t="shared" si="13"/>
        <v>50</v>
      </c>
      <c r="L59" s="67">
        <f t="shared" si="11"/>
        <v>335</v>
      </c>
    </row>
    <row r="60" spans="1:12" x14ac:dyDescent="0.25">
      <c r="A60" s="9">
        <v>16</v>
      </c>
      <c r="B60" s="54" t="s">
        <v>115</v>
      </c>
      <c r="C60" s="2">
        <v>17</v>
      </c>
      <c r="D60" s="63">
        <v>185</v>
      </c>
      <c r="E60" s="65">
        <f t="shared" si="10"/>
        <v>185</v>
      </c>
      <c r="F60" s="2">
        <v>19</v>
      </c>
      <c r="G60" s="63">
        <v>155</v>
      </c>
      <c r="H60" s="65">
        <f t="shared" si="12"/>
        <v>77.5</v>
      </c>
      <c r="I60" s="4" t="s">
        <v>27</v>
      </c>
      <c r="J60" s="63">
        <v>0</v>
      </c>
      <c r="K60" s="65">
        <f t="shared" si="13"/>
        <v>0</v>
      </c>
      <c r="L60" s="67">
        <f t="shared" si="11"/>
        <v>262.5</v>
      </c>
    </row>
    <row r="61" spans="1:12" x14ac:dyDescent="0.25">
      <c r="A61" s="9">
        <v>17</v>
      </c>
      <c r="B61" s="54" t="s">
        <v>139</v>
      </c>
      <c r="C61" s="2" t="s">
        <v>27</v>
      </c>
      <c r="D61" s="63">
        <v>0</v>
      </c>
      <c r="E61" s="65">
        <f t="shared" si="10"/>
        <v>0</v>
      </c>
      <c r="F61" s="2">
        <v>10</v>
      </c>
      <c r="G61" s="63">
        <v>350</v>
      </c>
      <c r="H61" s="65">
        <f t="shared" si="12"/>
        <v>175</v>
      </c>
      <c r="I61" s="4">
        <v>14</v>
      </c>
      <c r="J61" s="63">
        <v>250</v>
      </c>
      <c r="K61" s="65">
        <f t="shared" si="13"/>
        <v>62.5</v>
      </c>
      <c r="L61" s="67">
        <f t="shared" si="11"/>
        <v>237.5</v>
      </c>
    </row>
    <row r="62" spans="1:12" x14ac:dyDescent="0.25">
      <c r="A62" s="9">
        <v>18</v>
      </c>
      <c r="B62" s="54" t="s">
        <v>31</v>
      </c>
      <c r="C62" s="2">
        <v>15</v>
      </c>
      <c r="D62" s="63">
        <v>225</v>
      </c>
      <c r="E62" s="65">
        <f t="shared" si="10"/>
        <v>225</v>
      </c>
      <c r="F62" s="2" t="s">
        <v>27</v>
      </c>
      <c r="G62" s="63">
        <v>0</v>
      </c>
      <c r="H62" s="65">
        <f t="shared" si="12"/>
        <v>0</v>
      </c>
      <c r="I62" s="4" t="s">
        <v>27</v>
      </c>
      <c r="J62" s="63">
        <v>0</v>
      </c>
      <c r="K62" s="65">
        <f t="shared" si="13"/>
        <v>0</v>
      </c>
      <c r="L62" s="67">
        <f t="shared" si="11"/>
        <v>225</v>
      </c>
    </row>
    <row r="63" spans="1:12" x14ac:dyDescent="0.25">
      <c r="A63" s="9">
        <v>19</v>
      </c>
      <c r="B63" s="54" t="s">
        <v>203</v>
      </c>
      <c r="C63" s="2" t="s">
        <v>27</v>
      </c>
      <c r="D63" s="63">
        <v>0</v>
      </c>
      <c r="E63" s="65">
        <f t="shared" si="10"/>
        <v>0</v>
      </c>
      <c r="F63" s="2">
        <v>16</v>
      </c>
      <c r="G63" s="63">
        <v>200</v>
      </c>
      <c r="H63" s="65">
        <f t="shared" si="12"/>
        <v>100</v>
      </c>
      <c r="I63" s="4">
        <v>8</v>
      </c>
      <c r="J63" s="63">
        <v>400</v>
      </c>
      <c r="K63" s="65">
        <f t="shared" si="13"/>
        <v>100</v>
      </c>
      <c r="L63" s="67">
        <f t="shared" si="11"/>
        <v>200</v>
      </c>
    </row>
    <row r="64" spans="1:12" x14ac:dyDescent="0.25">
      <c r="A64" s="9">
        <v>20</v>
      </c>
      <c r="B64" s="54" t="s">
        <v>204</v>
      </c>
      <c r="C64" s="2">
        <v>18</v>
      </c>
      <c r="D64" s="63">
        <v>170</v>
      </c>
      <c r="E64" s="65">
        <f t="shared" si="10"/>
        <v>170</v>
      </c>
      <c r="F64" s="2" t="s">
        <v>27</v>
      </c>
      <c r="G64" s="63">
        <v>0</v>
      </c>
      <c r="H64" s="65">
        <f t="shared" si="12"/>
        <v>0</v>
      </c>
      <c r="I64" s="4" t="s">
        <v>27</v>
      </c>
      <c r="J64" s="63">
        <v>0</v>
      </c>
      <c r="K64" s="65">
        <f t="shared" si="13"/>
        <v>0</v>
      </c>
      <c r="L64" s="67">
        <f t="shared" si="11"/>
        <v>170</v>
      </c>
    </row>
    <row r="65" spans="1:12" ht="15.75" thickBot="1" x14ac:dyDescent="0.3">
      <c r="A65" s="10">
        <v>21</v>
      </c>
      <c r="B65" s="54" t="s">
        <v>140</v>
      </c>
      <c r="C65" s="2" t="s">
        <v>27</v>
      </c>
      <c r="D65" s="63">
        <v>0</v>
      </c>
      <c r="E65" s="65">
        <f t="shared" si="10"/>
        <v>0</v>
      </c>
      <c r="F65" s="2">
        <v>14</v>
      </c>
      <c r="G65" s="63">
        <v>250</v>
      </c>
      <c r="H65" s="65">
        <f t="shared" si="12"/>
        <v>125</v>
      </c>
      <c r="I65" s="4" t="s">
        <v>27</v>
      </c>
      <c r="J65" s="63">
        <v>0</v>
      </c>
      <c r="K65" s="65">
        <f t="shared" si="13"/>
        <v>0</v>
      </c>
      <c r="L65" s="67">
        <f t="shared" si="11"/>
        <v>125</v>
      </c>
    </row>
    <row r="66" spans="1:12" x14ac:dyDescent="0.25">
      <c r="A66" s="15" t="s">
        <v>33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4"/>
    </row>
    <row r="67" spans="1:12" ht="15.75" thickBot="1" x14ac:dyDescent="0.3">
      <c r="A67" s="15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4"/>
    </row>
    <row r="68" spans="1:12" x14ac:dyDescent="0.25">
      <c r="A68" s="337" t="s">
        <v>205</v>
      </c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9"/>
    </row>
    <row r="69" spans="1:12" ht="15.75" thickBot="1" x14ac:dyDescent="0.3">
      <c r="A69" s="340"/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2"/>
    </row>
    <row r="70" spans="1:12" x14ac:dyDescent="0.25">
      <c r="A70" s="217" t="s">
        <v>25</v>
      </c>
      <c r="B70" s="190" t="s">
        <v>1</v>
      </c>
      <c r="C70" s="190">
        <v>2022</v>
      </c>
      <c r="D70" s="191"/>
      <c r="E70" s="192"/>
      <c r="F70" s="190" t="s">
        <v>104</v>
      </c>
      <c r="G70" s="191"/>
      <c r="H70" s="192"/>
      <c r="I70" s="190">
        <v>2016</v>
      </c>
      <c r="J70" s="191"/>
      <c r="K70" s="192"/>
      <c r="L70" s="211" t="s">
        <v>26</v>
      </c>
    </row>
    <row r="71" spans="1:12" x14ac:dyDescent="0.25">
      <c r="A71" s="218"/>
      <c r="B71" s="193"/>
      <c r="C71" s="193" t="s">
        <v>113</v>
      </c>
      <c r="D71" s="194"/>
      <c r="E71" s="195"/>
      <c r="F71" s="193" t="s">
        <v>113</v>
      </c>
      <c r="G71" s="194"/>
      <c r="H71" s="195"/>
      <c r="I71" s="193" t="s">
        <v>113</v>
      </c>
      <c r="J71" s="194"/>
      <c r="K71" s="195"/>
      <c r="L71" s="212"/>
    </row>
    <row r="72" spans="1:12" ht="15.75" thickBot="1" x14ac:dyDescent="0.3">
      <c r="A72" s="219"/>
      <c r="B72" s="229"/>
      <c r="C72" s="52" t="s">
        <v>4</v>
      </c>
      <c r="D72" s="49" t="s">
        <v>5</v>
      </c>
      <c r="E72" s="50">
        <v>1</v>
      </c>
      <c r="F72" s="52" t="s">
        <v>4</v>
      </c>
      <c r="G72" s="49" t="s">
        <v>5</v>
      </c>
      <c r="H72" s="50">
        <v>0.5</v>
      </c>
      <c r="I72" s="52" t="s">
        <v>4</v>
      </c>
      <c r="J72" s="49" t="s">
        <v>5</v>
      </c>
      <c r="K72" s="50">
        <v>0.25</v>
      </c>
      <c r="L72" s="213"/>
    </row>
    <row r="73" spans="1:12" x14ac:dyDescent="0.25">
      <c r="A73" s="12">
        <v>1</v>
      </c>
      <c r="B73" s="53" t="s">
        <v>111</v>
      </c>
      <c r="C73" s="1">
        <v>1</v>
      </c>
      <c r="D73" s="62">
        <v>750</v>
      </c>
      <c r="E73" s="64">
        <f t="shared" ref="E73:E74" si="14">D73*100/100</f>
        <v>750</v>
      </c>
      <c r="F73" s="8">
        <v>1</v>
      </c>
      <c r="G73" s="62">
        <v>750</v>
      </c>
      <c r="H73" s="64">
        <f t="shared" ref="H73:H74" si="15">G73*50/100</f>
        <v>375</v>
      </c>
      <c r="I73" s="8">
        <v>1</v>
      </c>
      <c r="J73" s="62">
        <v>750</v>
      </c>
      <c r="K73" s="64">
        <f t="shared" ref="K73:K74" si="16">J73*25/100</f>
        <v>187.5</v>
      </c>
      <c r="L73" s="66">
        <f t="shared" ref="L73:L74" si="17">E73+H73+K73</f>
        <v>1312.5</v>
      </c>
    </row>
    <row r="74" spans="1:12" x14ac:dyDescent="0.25">
      <c r="A74" s="9">
        <v>2</v>
      </c>
      <c r="B74" s="54" t="s">
        <v>112</v>
      </c>
      <c r="C74" s="2">
        <v>2</v>
      </c>
      <c r="D74" s="63">
        <v>630</v>
      </c>
      <c r="E74" s="65">
        <f t="shared" si="14"/>
        <v>630</v>
      </c>
      <c r="F74" s="4">
        <v>2</v>
      </c>
      <c r="G74" s="63">
        <v>630</v>
      </c>
      <c r="H74" s="65">
        <f t="shared" si="15"/>
        <v>315</v>
      </c>
      <c r="I74" s="4">
        <v>2</v>
      </c>
      <c r="J74" s="63">
        <v>630</v>
      </c>
      <c r="K74" s="65">
        <f t="shared" si="16"/>
        <v>157.5</v>
      </c>
      <c r="L74" s="67">
        <f t="shared" si="17"/>
        <v>1102.5</v>
      </c>
    </row>
    <row r="75" spans="1:12" ht="15.75" thickBot="1" x14ac:dyDescent="0.3">
      <c r="A75" s="1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4"/>
    </row>
    <row r="76" spans="1:12" x14ac:dyDescent="0.25">
      <c r="A76" s="337" t="s">
        <v>206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9"/>
    </row>
    <row r="77" spans="1:12" ht="15.75" thickBot="1" x14ac:dyDescent="0.3">
      <c r="A77" s="340"/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2"/>
    </row>
    <row r="78" spans="1:12" x14ac:dyDescent="0.25">
      <c r="A78" s="217" t="s">
        <v>25</v>
      </c>
      <c r="B78" s="221" t="s">
        <v>1</v>
      </c>
      <c r="C78" s="190">
        <v>2023</v>
      </c>
      <c r="D78" s="191"/>
      <c r="E78" s="192"/>
      <c r="F78" s="190">
        <v>2021</v>
      </c>
      <c r="G78" s="191"/>
      <c r="H78" s="192"/>
      <c r="I78" s="190">
        <v>2016</v>
      </c>
      <c r="J78" s="191"/>
      <c r="K78" s="192"/>
      <c r="L78" s="211" t="s">
        <v>26</v>
      </c>
    </row>
    <row r="79" spans="1:12" x14ac:dyDescent="0.25">
      <c r="A79" s="218"/>
      <c r="B79" s="222"/>
      <c r="C79" s="193" t="s">
        <v>105</v>
      </c>
      <c r="D79" s="194"/>
      <c r="E79" s="195"/>
      <c r="F79" s="193" t="s">
        <v>105</v>
      </c>
      <c r="G79" s="194"/>
      <c r="H79" s="195"/>
      <c r="I79" s="193" t="s">
        <v>105</v>
      </c>
      <c r="J79" s="194"/>
      <c r="K79" s="195"/>
      <c r="L79" s="212"/>
    </row>
    <row r="80" spans="1:12" x14ac:dyDescent="0.25">
      <c r="A80" s="219"/>
      <c r="B80" s="230"/>
      <c r="C80" s="52" t="s">
        <v>4</v>
      </c>
      <c r="D80" s="49" t="s">
        <v>5</v>
      </c>
      <c r="E80" s="50">
        <v>1</v>
      </c>
      <c r="F80" s="52" t="s">
        <v>4</v>
      </c>
      <c r="G80" s="49" t="s">
        <v>5</v>
      </c>
      <c r="H80" s="50">
        <v>0.5</v>
      </c>
      <c r="I80" s="52" t="s">
        <v>4</v>
      </c>
      <c r="J80" s="49" t="s">
        <v>5</v>
      </c>
      <c r="K80" s="50">
        <v>0.25</v>
      </c>
      <c r="L80" s="213"/>
    </row>
    <row r="81" spans="1:12" x14ac:dyDescent="0.25">
      <c r="A81" s="3">
        <v>1</v>
      </c>
      <c r="B81" s="3" t="s">
        <v>35</v>
      </c>
      <c r="C81" s="312">
        <v>1</v>
      </c>
      <c r="D81" s="63">
        <v>750</v>
      </c>
      <c r="E81" s="134">
        <f>D81*100/100</f>
        <v>750</v>
      </c>
      <c r="F81" s="312">
        <v>2</v>
      </c>
      <c r="G81" s="63">
        <v>549.5</v>
      </c>
      <c r="H81" s="134">
        <f t="shared" ref="H81:H90" si="18">G81*50/100</f>
        <v>274.75</v>
      </c>
      <c r="I81" s="5">
        <v>1</v>
      </c>
      <c r="J81" s="63">
        <v>750</v>
      </c>
      <c r="K81" s="134">
        <f t="shared" ref="K81:K90" si="19">J81*25/100</f>
        <v>187.5</v>
      </c>
      <c r="L81" s="135">
        <f t="shared" ref="L81:L90" si="20">E81+H81+K81</f>
        <v>1212.25</v>
      </c>
    </row>
    <row r="82" spans="1:12" x14ac:dyDescent="0.25">
      <c r="A82" s="3">
        <v>2</v>
      </c>
      <c r="B82" s="3" t="s">
        <v>34</v>
      </c>
      <c r="C82" s="312">
        <v>2</v>
      </c>
      <c r="D82" s="63">
        <v>549.5</v>
      </c>
      <c r="E82" s="134">
        <f t="shared" ref="E82:E90" si="21">D82*100/100</f>
        <v>549.5</v>
      </c>
      <c r="F82" s="312">
        <v>4</v>
      </c>
      <c r="G82" s="63">
        <v>204</v>
      </c>
      <c r="H82" s="134">
        <f t="shared" si="18"/>
        <v>102</v>
      </c>
      <c r="I82" s="5">
        <v>2</v>
      </c>
      <c r="J82" s="63">
        <v>549.5</v>
      </c>
      <c r="K82" s="134">
        <f t="shared" si="19"/>
        <v>137.375</v>
      </c>
      <c r="L82" s="135">
        <f t="shared" si="20"/>
        <v>788.875</v>
      </c>
    </row>
    <row r="83" spans="1:12" x14ac:dyDescent="0.25">
      <c r="A83" s="3">
        <v>3</v>
      </c>
      <c r="B83" s="3" t="s">
        <v>106</v>
      </c>
      <c r="C83" s="312">
        <v>3</v>
      </c>
      <c r="D83" s="63">
        <v>221</v>
      </c>
      <c r="E83" s="134">
        <f t="shared" si="21"/>
        <v>221</v>
      </c>
      <c r="F83" s="312">
        <v>1</v>
      </c>
      <c r="G83" s="63">
        <v>750</v>
      </c>
      <c r="H83" s="134">
        <f t="shared" si="18"/>
        <v>375</v>
      </c>
      <c r="I83" s="5">
        <v>3</v>
      </c>
      <c r="J83" s="63">
        <v>221</v>
      </c>
      <c r="K83" s="134">
        <f t="shared" si="19"/>
        <v>55.25</v>
      </c>
      <c r="L83" s="135">
        <f t="shared" si="20"/>
        <v>651.25</v>
      </c>
    </row>
    <row r="84" spans="1:12" x14ac:dyDescent="0.25">
      <c r="A84" s="3">
        <v>4</v>
      </c>
      <c r="B84" s="3" t="s">
        <v>36</v>
      </c>
      <c r="C84" s="312">
        <v>4</v>
      </c>
      <c r="D84" s="63">
        <v>204</v>
      </c>
      <c r="E84" s="134">
        <f t="shared" si="21"/>
        <v>204</v>
      </c>
      <c r="F84" s="312">
        <v>3</v>
      </c>
      <c r="G84" s="63">
        <v>221</v>
      </c>
      <c r="H84" s="134">
        <f t="shared" si="18"/>
        <v>110.5</v>
      </c>
      <c r="I84" s="5">
        <v>4</v>
      </c>
      <c r="J84" s="63">
        <v>204</v>
      </c>
      <c r="K84" s="134">
        <f t="shared" si="19"/>
        <v>51</v>
      </c>
      <c r="L84" s="135">
        <f t="shared" si="20"/>
        <v>365.5</v>
      </c>
    </row>
    <row r="85" spans="1:12" x14ac:dyDescent="0.25">
      <c r="A85" s="3">
        <v>5</v>
      </c>
      <c r="B85" s="3" t="s">
        <v>207</v>
      </c>
      <c r="C85" s="312">
        <v>6</v>
      </c>
      <c r="D85" s="63">
        <v>170</v>
      </c>
      <c r="E85" s="134">
        <f t="shared" si="21"/>
        <v>170</v>
      </c>
      <c r="F85" s="312">
        <v>7</v>
      </c>
      <c r="G85" s="63">
        <v>153</v>
      </c>
      <c r="H85" s="134">
        <f t="shared" si="18"/>
        <v>76.5</v>
      </c>
      <c r="I85" s="5" t="s">
        <v>27</v>
      </c>
      <c r="J85" s="63">
        <v>0</v>
      </c>
      <c r="K85" s="134">
        <f t="shared" si="19"/>
        <v>0</v>
      </c>
      <c r="L85" s="135">
        <f t="shared" si="20"/>
        <v>246.5</v>
      </c>
    </row>
    <row r="86" spans="1:12" x14ac:dyDescent="0.25">
      <c r="A86" s="3">
        <v>6</v>
      </c>
      <c r="B86" s="3" t="s">
        <v>176</v>
      </c>
      <c r="C86" s="312">
        <v>5</v>
      </c>
      <c r="D86" s="63">
        <v>187</v>
      </c>
      <c r="E86" s="134">
        <f t="shared" si="21"/>
        <v>187</v>
      </c>
      <c r="F86" s="312" t="s">
        <v>27</v>
      </c>
      <c r="G86" s="63">
        <v>0</v>
      </c>
      <c r="H86" s="134">
        <f t="shared" si="18"/>
        <v>0</v>
      </c>
      <c r="I86" s="5">
        <v>7</v>
      </c>
      <c r="J86" s="63">
        <v>153</v>
      </c>
      <c r="K86" s="134">
        <f t="shared" si="19"/>
        <v>38.25</v>
      </c>
      <c r="L86" s="135">
        <f t="shared" si="20"/>
        <v>225.25</v>
      </c>
    </row>
    <row r="87" spans="1:12" x14ac:dyDescent="0.25">
      <c r="A87" s="3">
        <v>7</v>
      </c>
      <c r="B87" s="3" t="s">
        <v>86</v>
      </c>
      <c r="C87" s="312">
        <v>7</v>
      </c>
      <c r="D87" s="63">
        <v>153</v>
      </c>
      <c r="E87" s="134">
        <f t="shared" si="21"/>
        <v>153</v>
      </c>
      <c r="F87" s="312" t="s">
        <v>27</v>
      </c>
      <c r="G87" s="63">
        <v>0</v>
      </c>
      <c r="H87" s="134">
        <f t="shared" si="18"/>
        <v>0</v>
      </c>
      <c r="I87" s="5" t="s">
        <v>27</v>
      </c>
      <c r="J87" s="63">
        <v>0</v>
      </c>
      <c r="K87" s="134">
        <f t="shared" si="19"/>
        <v>0</v>
      </c>
      <c r="L87" s="135">
        <f t="shared" si="20"/>
        <v>153</v>
      </c>
    </row>
    <row r="88" spans="1:12" x14ac:dyDescent="0.25">
      <c r="A88" s="3">
        <v>8</v>
      </c>
      <c r="B88" s="3" t="s">
        <v>87</v>
      </c>
      <c r="C88" s="312" t="s">
        <v>27</v>
      </c>
      <c r="D88" s="63">
        <v>0</v>
      </c>
      <c r="E88" s="134">
        <f t="shared" si="21"/>
        <v>0</v>
      </c>
      <c r="F88" s="312">
        <v>5</v>
      </c>
      <c r="G88" s="63">
        <v>187</v>
      </c>
      <c r="H88" s="134">
        <f t="shared" si="18"/>
        <v>93.5</v>
      </c>
      <c r="I88" s="5">
        <v>6</v>
      </c>
      <c r="J88" s="63">
        <v>170</v>
      </c>
      <c r="K88" s="134">
        <f t="shared" si="19"/>
        <v>42.5</v>
      </c>
      <c r="L88" s="135">
        <f t="shared" si="20"/>
        <v>136</v>
      </c>
    </row>
    <row r="89" spans="1:12" x14ac:dyDescent="0.25">
      <c r="A89" s="3">
        <v>9</v>
      </c>
      <c r="B89" s="3" t="s">
        <v>85</v>
      </c>
      <c r="C89" s="312" t="s">
        <v>27</v>
      </c>
      <c r="D89" s="63">
        <v>0</v>
      </c>
      <c r="E89" s="134">
        <f t="shared" si="21"/>
        <v>0</v>
      </c>
      <c r="F89" s="312">
        <v>6</v>
      </c>
      <c r="G89" s="63">
        <v>170</v>
      </c>
      <c r="H89" s="134">
        <f t="shared" si="18"/>
        <v>85</v>
      </c>
      <c r="I89" s="5">
        <v>5</v>
      </c>
      <c r="J89" s="63">
        <v>187</v>
      </c>
      <c r="K89" s="134">
        <f t="shared" si="19"/>
        <v>46.75</v>
      </c>
      <c r="L89" s="135">
        <f t="shared" si="20"/>
        <v>131.75</v>
      </c>
    </row>
    <row r="90" spans="1:12" x14ac:dyDescent="0.25">
      <c r="A90" s="3">
        <v>10</v>
      </c>
      <c r="B90" s="3" t="s">
        <v>208</v>
      </c>
      <c r="C90" s="312" t="s">
        <v>27</v>
      </c>
      <c r="D90" s="63">
        <v>0</v>
      </c>
      <c r="E90" s="134">
        <f t="shared" si="21"/>
        <v>0</v>
      </c>
      <c r="F90" s="312" t="s">
        <v>27</v>
      </c>
      <c r="G90" s="63">
        <v>0</v>
      </c>
      <c r="H90" s="134">
        <f t="shared" si="18"/>
        <v>0</v>
      </c>
      <c r="I90" s="5">
        <v>8</v>
      </c>
      <c r="J90" s="63">
        <v>136</v>
      </c>
      <c r="K90" s="134">
        <f t="shared" si="19"/>
        <v>34</v>
      </c>
      <c r="L90" s="135">
        <f t="shared" si="20"/>
        <v>34</v>
      </c>
    </row>
  </sheetData>
  <mergeCells count="56">
    <mergeCell ref="I79:K79"/>
    <mergeCell ref="I71:K71"/>
    <mergeCell ref="A76:L77"/>
    <mergeCell ref="A78:A80"/>
    <mergeCell ref="B78:B80"/>
    <mergeCell ref="C78:E78"/>
    <mergeCell ref="F78:H78"/>
    <mergeCell ref="I78:K78"/>
    <mergeCell ref="L78:L80"/>
    <mergeCell ref="C79:E79"/>
    <mergeCell ref="F79:H79"/>
    <mergeCell ref="I43:K43"/>
    <mergeCell ref="A68:L69"/>
    <mergeCell ref="A70:A72"/>
    <mergeCell ref="B70:B72"/>
    <mergeCell ref="C70:E70"/>
    <mergeCell ref="F70:H70"/>
    <mergeCell ref="I70:K70"/>
    <mergeCell ref="L70:L72"/>
    <mergeCell ref="C71:E71"/>
    <mergeCell ref="F71:H71"/>
    <mergeCell ref="A38:L38"/>
    <mergeCell ref="A40:L41"/>
    <mergeCell ref="A42:A44"/>
    <mergeCell ref="B42:B44"/>
    <mergeCell ref="C42:E42"/>
    <mergeCell ref="F42:H42"/>
    <mergeCell ref="I42:K42"/>
    <mergeCell ref="L42:L44"/>
    <mergeCell ref="C43:E43"/>
    <mergeCell ref="F43:H43"/>
    <mergeCell ref="A22:L23"/>
    <mergeCell ref="A24:A26"/>
    <mergeCell ref="B24:B26"/>
    <mergeCell ref="C24:E24"/>
    <mergeCell ref="F24:H24"/>
    <mergeCell ref="I24:K24"/>
    <mergeCell ref="L24:L26"/>
    <mergeCell ref="C25:E25"/>
    <mergeCell ref="F25:H25"/>
    <mergeCell ref="I25:K25"/>
    <mergeCell ref="A12:A14"/>
    <mergeCell ref="B12:B14"/>
    <mergeCell ref="C12:E12"/>
    <mergeCell ref="F12:H12"/>
    <mergeCell ref="I12:K12"/>
    <mergeCell ref="L12:L14"/>
    <mergeCell ref="C13:E13"/>
    <mergeCell ref="F13:H13"/>
    <mergeCell ref="I13:K13"/>
    <mergeCell ref="A1:B4"/>
    <mergeCell ref="C1:L4"/>
    <mergeCell ref="A5:L7"/>
    <mergeCell ref="A8:L8"/>
    <mergeCell ref="A9:L9"/>
    <mergeCell ref="A10:L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zoomScaleNormal="100" workbookViewId="0">
      <selection activeCell="T52" sqref="T52"/>
    </sheetView>
  </sheetViews>
  <sheetFormatPr defaultRowHeight="15" x14ac:dyDescent="0.25"/>
  <cols>
    <col min="1" max="1" width="8" customWidth="1"/>
    <col min="2" max="2" width="7.28515625" customWidth="1"/>
    <col min="3" max="3" width="7.140625" customWidth="1"/>
    <col min="4" max="4" width="8.7109375" customWidth="1"/>
    <col min="5" max="5" width="7.28515625" customWidth="1"/>
    <col min="6" max="6" width="7.140625" customWidth="1"/>
    <col min="7" max="7" width="8.140625" customWidth="1"/>
    <col min="8" max="9" width="7.28515625" customWidth="1"/>
    <col min="10" max="10" width="8.28515625" customWidth="1"/>
    <col min="11" max="11" width="7.28515625" customWidth="1"/>
    <col min="12" max="12" width="8.28515625" customWidth="1"/>
    <col min="13" max="13" width="7" customWidth="1"/>
    <col min="14" max="14" width="7.28515625" customWidth="1"/>
    <col min="15" max="15" width="9.42578125" customWidth="1"/>
  </cols>
  <sheetData>
    <row r="1" spans="1:15" ht="15" customHeight="1" x14ac:dyDescent="0.25">
      <c r="A1" s="231"/>
      <c r="B1" s="232"/>
      <c r="C1" s="237" t="s">
        <v>180</v>
      </c>
      <c r="D1" s="238"/>
      <c r="E1" s="238"/>
      <c r="F1" s="238"/>
      <c r="G1" s="238"/>
      <c r="H1" s="238"/>
      <c r="I1" s="238"/>
      <c r="J1" s="238"/>
      <c r="K1" s="238"/>
      <c r="L1" s="239"/>
    </row>
    <row r="2" spans="1:15" ht="15.75" customHeight="1" x14ac:dyDescent="0.25">
      <c r="A2" s="233"/>
      <c r="B2" s="234"/>
      <c r="C2" s="240"/>
      <c r="D2" s="241"/>
      <c r="E2" s="241"/>
      <c r="F2" s="241"/>
      <c r="G2" s="241"/>
      <c r="H2" s="241"/>
      <c r="I2" s="241"/>
      <c r="J2" s="241"/>
      <c r="K2" s="241"/>
      <c r="L2" s="242"/>
    </row>
    <row r="3" spans="1:15" ht="15" customHeight="1" x14ac:dyDescent="0.25">
      <c r="A3" s="233"/>
      <c r="B3" s="234"/>
      <c r="C3" s="240"/>
      <c r="D3" s="241"/>
      <c r="E3" s="241"/>
      <c r="F3" s="241"/>
      <c r="G3" s="241"/>
      <c r="H3" s="241"/>
      <c r="I3" s="241"/>
      <c r="J3" s="241"/>
      <c r="K3" s="241"/>
      <c r="L3" s="242"/>
    </row>
    <row r="4" spans="1:15" ht="15" customHeight="1" thickBot="1" x14ac:dyDescent="0.3">
      <c r="A4" s="235"/>
      <c r="B4" s="236"/>
      <c r="C4" s="243"/>
      <c r="D4" s="244"/>
      <c r="E4" s="244"/>
      <c r="F4" s="244"/>
      <c r="G4" s="244"/>
      <c r="H4" s="244"/>
      <c r="I4" s="244"/>
      <c r="J4" s="244"/>
      <c r="K4" s="244"/>
      <c r="L4" s="245"/>
    </row>
    <row r="5" spans="1:15" ht="15" customHeight="1" x14ac:dyDescent="0.25">
      <c r="A5" s="246" t="s">
        <v>155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35"/>
      <c r="N5" s="35"/>
      <c r="O5" s="35"/>
    </row>
    <row r="6" spans="1:15" x14ac:dyDescent="0.2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</row>
    <row r="7" spans="1:15" ht="8.25" customHeight="1" thickBot="1" x14ac:dyDescent="0.3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</row>
    <row r="8" spans="1:15" ht="15" customHeight="1" thickBot="1" x14ac:dyDescent="0.3">
      <c r="A8" s="255" t="s">
        <v>156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7"/>
    </row>
    <row r="9" spans="1:15" ht="14.25" customHeight="1" thickBot="1" x14ac:dyDescent="0.3">
      <c r="A9" s="252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4"/>
    </row>
    <row r="10" spans="1:15" x14ac:dyDescent="0.25">
      <c r="A10" s="205" t="s">
        <v>128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5" ht="15.75" thickBot="1" x14ac:dyDescent="0.3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1:15" x14ac:dyDescent="0.25">
      <c r="A12" s="217" t="s">
        <v>25</v>
      </c>
      <c r="B12" s="221" t="s">
        <v>1</v>
      </c>
      <c r="C12" s="190">
        <v>2023</v>
      </c>
      <c r="D12" s="191"/>
      <c r="E12" s="192"/>
      <c r="F12" s="190" t="s">
        <v>104</v>
      </c>
      <c r="G12" s="191"/>
      <c r="H12" s="192"/>
      <c r="I12" s="190">
        <v>2016</v>
      </c>
      <c r="J12" s="191"/>
      <c r="K12" s="192"/>
      <c r="L12" s="211" t="s">
        <v>26</v>
      </c>
      <c r="M12" s="31"/>
      <c r="N12" s="31"/>
    </row>
    <row r="13" spans="1:15" x14ac:dyDescent="0.25">
      <c r="A13" s="218"/>
      <c r="B13" s="222"/>
      <c r="C13" s="214" t="s">
        <v>109</v>
      </c>
      <c r="D13" s="215"/>
      <c r="E13" s="216"/>
      <c r="F13" s="214" t="s">
        <v>109</v>
      </c>
      <c r="G13" s="215"/>
      <c r="H13" s="216"/>
      <c r="I13" s="214" t="s">
        <v>109</v>
      </c>
      <c r="J13" s="215"/>
      <c r="K13" s="216"/>
      <c r="L13" s="212"/>
      <c r="M13" s="31"/>
      <c r="N13" s="31"/>
    </row>
    <row r="14" spans="1:15" ht="15.75" thickBot="1" x14ac:dyDescent="0.3">
      <c r="A14" s="219"/>
      <c r="B14" s="230"/>
      <c r="C14" s="52" t="s">
        <v>4</v>
      </c>
      <c r="D14" s="49" t="s">
        <v>5</v>
      </c>
      <c r="E14" s="50">
        <v>1</v>
      </c>
      <c r="F14" s="52" t="s">
        <v>4</v>
      </c>
      <c r="G14" s="49" t="s">
        <v>5</v>
      </c>
      <c r="H14" s="50">
        <v>0.5</v>
      </c>
      <c r="I14" s="52" t="s">
        <v>4</v>
      </c>
      <c r="J14" s="49" t="s">
        <v>5</v>
      </c>
      <c r="K14" s="50">
        <v>0.25</v>
      </c>
      <c r="L14" s="213"/>
      <c r="M14" s="31"/>
      <c r="N14" s="32"/>
    </row>
    <row r="15" spans="1:15" x14ac:dyDescent="0.25">
      <c r="A15" s="12">
        <v>1</v>
      </c>
      <c r="B15" s="12" t="s">
        <v>81</v>
      </c>
      <c r="C15" s="1">
        <v>1</v>
      </c>
      <c r="D15" s="62">
        <v>562.5</v>
      </c>
      <c r="E15" s="131">
        <f>D15*100/100</f>
        <v>562.5</v>
      </c>
      <c r="F15" s="1">
        <v>1</v>
      </c>
      <c r="G15" s="62">
        <v>562.5</v>
      </c>
      <c r="H15" s="131">
        <f t="shared" ref="H15:H20" si="0">G15*50/100</f>
        <v>281.25</v>
      </c>
      <c r="I15" s="1">
        <v>1</v>
      </c>
      <c r="J15" s="62">
        <v>562.5</v>
      </c>
      <c r="K15" s="131">
        <f t="shared" ref="K15:K20" si="1">J15*25/100</f>
        <v>140.625</v>
      </c>
      <c r="L15" s="66">
        <f>E15+H15+K15</f>
        <v>984.375</v>
      </c>
      <c r="M15" s="27"/>
      <c r="N15" s="27"/>
    </row>
    <row r="16" spans="1:15" x14ac:dyDescent="0.25">
      <c r="A16" s="9">
        <v>2</v>
      </c>
      <c r="B16" s="9" t="s">
        <v>90</v>
      </c>
      <c r="C16" s="2">
        <v>2</v>
      </c>
      <c r="D16" s="63">
        <v>210</v>
      </c>
      <c r="E16" s="132">
        <f t="shared" ref="E16" si="2">D16*100/100</f>
        <v>210</v>
      </c>
      <c r="F16" s="2">
        <v>2</v>
      </c>
      <c r="G16" s="63">
        <v>210</v>
      </c>
      <c r="H16" s="132">
        <f t="shared" si="0"/>
        <v>105</v>
      </c>
      <c r="I16" s="2">
        <v>2</v>
      </c>
      <c r="J16" s="63">
        <v>210</v>
      </c>
      <c r="K16" s="132">
        <f t="shared" si="1"/>
        <v>52.5</v>
      </c>
      <c r="L16" s="67">
        <f t="shared" ref="L16" si="3">E16+H16+K16</f>
        <v>367.5</v>
      </c>
      <c r="M16" s="27"/>
      <c r="N16" s="27"/>
    </row>
    <row r="17" spans="1:15" x14ac:dyDescent="0.25">
      <c r="A17" s="9">
        <v>3</v>
      </c>
      <c r="B17" s="9" t="s">
        <v>174</v>
      </c>
      <c r="C17" s="2">
        <v>3</v>
      </c>
      <c r="D17" s="63">
        <v>117</v>
      </c>
      <c r="E17" s="132">
        <f t="shared" ref="E17" si="4">D17*100/100</f>
        <v>117</v>
      </c>
      <c r="F17" s="2" t="s">
        <v>27</v>
      </c>
      <c r="G17" s="63">
        <v>0</v>
      </c>
      <c r="H17" s="132">
        <f t="shared" si="0"/>
        <v>0</v>
      </c>
      <c r="I17" s="2" t="s">
        <v>27</v>
      </c>
      <c r="J17" s="63">
        <v>0</v>
      </c>
      <c r="K17" s="132">
        <f t="shared" si="1"/>
        <v>0</v>
      </c>
      <c r="L17" s="67">
        <f t="shared" ref="L17" si="5">E17+H17+K17</f>
        <v>117</v>
      </c>
      <c r="M17" s="27"/>
      <c r="N17" s="27"/>
    </row>
    <row r="18" spans="1:15" x14ac:dyDescent="0.25">
      <c r="A18" s="9">
        <v>4</v>
      </c>
      <c r="B18" s="9" t="s">
        <v>110</v>
      </c>
      <c r="C18" s="2">
        <v>4</v>
      </c>
      <c r="D18" s="63">
        <v>108</v>
      </c>
      <c r="E18" s="132">
        <f t="shared" ref="E18:E19" si="6">D18*100/100</f>
        <v>108</v>
      </c>
      <c r="F18" s="2" t="s">
        <v>27</v>
      </c>
      <c r="G18" s="63">
        <v>0</v>
      </c>
      <c r="H18" s="132">
        <f t="shared" si="0"/>
        <v>0</v>
      </c>
      <c r="I18" s="2" t="s">
        <v>27</v>
      </c>
      <c r="J18" s="63">
        <v>0</v>
      </c>
      <c r="K18" s="132">
        <f t="shared" si="1"/>
        <v>0</v>
      </c>
      <c r="L18" s="67">
        <f t="shared" ref="L18:L20" si="7">E18+H18+K18</f>
        <v>108</v>
      </c>
      <c r="M18" s="27"/>
      <c r="N18" s="27"/>
    </row>
    <row r="19" spans="1:15" x14ac:dyDescent="0.25">
      <c r="A19" s="9">
        <v>5</v>
      </c>
      <c r="B19" s="9" t="s">
        <v>82</v>
      </c>
      <c r="C19" s="2" t="s">
        <v>27</v>
      </c>
      <c r="D19" s="63">
        <v>0</v>
      </c>
      <c r="E19" s="132">
        <f t="shared" si="6"/>
        <v>0</v>
      </c>
      <c r="F19" s="2">
        <v>3</v>
      </c>
      <c r="G19" s="63">
        <v>117</v>
      </c>
      <c r="H19" s="132">
        <f t="shared" si="0"/>
        <v>58.5</v>
      </c>
      <c r="I19" s="2">
        <v>3</v>
      </c>
      <c r="J19" s="63">
        <v>117</v>
      </c>
      <c r="K19" s="132">
        <f t="shared" si="1"/>
        <v>29.25</v>
      </c>
      <c r="L19" s="67">
        <f t="shared" si="7"/>
        <v>87.75</v>
      </c>
      <c r="M19" s="27"/>
      <c r="N19" s="27"/>
    </row>
    <row r="20" spans="1:15" x14ac:dyDescent="0.25">
      <c r="A20" s="9">
        <v>6</v>
      </c>
      <c r="B20" s="9" t="s">
        <v>108</v>
      </c>
      <c r="C20" s="2" t="s">
        <v>27</v>
      </c>
      <c r="D20" s="63">
        <v>0</v>
      </c>
      <c r="E20" s="132">
        <f t="shared" ref="E20" si="8">D20*100/100</f>
        <v>0</v>
      </c>
      <c r="F20" s="2">
        <v>4</v>
      </c>
      <c r="G20" s="63">
        <v>108</v>
      </c>
      <c r="H20" s="132">
        <f t="shared" si="0"/>
        <v>54</v>
      </c>
      <c r="I20" s="2">
        <v>4</v>
      </c>
      <c r="J20" s="63">
        <v>108</v>
      </c>
      <c r="K20" s="132">
        <f t="shared" si="1"/>
        <v>27</v>
      </c>
      <c r="L20" s="67">
        <f t="shared" si="7"/>
        <v>81</v>
      </c>
      <c r="M20" s="27"/>
      <c r="N20" s="27"/>
    </row>
    <row r="21" spans="1:15" ht="15.75" thickBot="1" x14ac:dyDescent="0.3">
      <c r="M21" s="27"/>
      <c r="N21" s="27"/>
    </row>
    <row r="22" spans="1:15" x14ac:dyDescent="0.25">
      <c r="A22" s="205" t="s">
        <v>129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7"/>
      <c r="M22" s="27"/>
      <c r="N22" s="27"/>
    </row>
    <row r="23" spans="1:15" ht="15.75" thickBot="1" x14ac:dyDescent="0.3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10"/>
      <c r="M23" s="27"/>
      <c r="N23" s="27"/>
      <c r="O23" s="29"/>
    </row>
    <row r="24" spans="1:15" x14ac:dyDescent="0.25">
      <c r="A24" s="217" t="s">
        <v>25</v>
      </c>
      <c r="B24" s="190" t="s">
        <v>1</v>
      </c>
      <c r="C24" s="190">
        <v>2023</v>
      </c>
      <c r="D24" s="191"/>
      <c r="E24" s="192"/>
      <c r="F24" s="190" t="s">
        <v>104</v>
      </c>
      <c r="G24" s="191"/>
      <c r="H24" s="192"/>
      <c r="I24" s="190">
        <v>2015</v>
      </c>
      <c r="J24" s="191"/>
      <c r="K24" s="192"/>
      <c r="L24" s="258" t="s">
        <v>26</v>
      </c>
      <c r="M24" s="30"/>
      <c r="N24" s="30"/>
    </row>
    <row r="25" spans="1:15" x14ac:dyDescent="0.25">
      <c r="A25" s="218"/>
      <c r="B25" s="193"/>
      <c r="C25" s="193" t="s">
        <v>116</v>
      </c>
      <c r="D25" s="194"/>
      <c r="E25" s="195"/>
      <c r="F25" s="193" t="s">
        <v>116</v>
      </c>
      <c r="G25" s="194"/>
      <c r="H25" s="195"/>
      <c r="I25" s="193" t="s">
        <v>116</v>
      </c>
      <c r="J25" s="194"/>
      <c r="K25" s="195"/>
      <c r="L25" s="259"/>
      <c r="M25" s="30"/>
      <c r="N25" s="30"/>
    </row>
    <row r="26" spans="1:15" x14ac:dyDescent="0.25">
      <c r="A26" s="219"/>
      <c r="B26" s="220"/>
      <c r="C26" s="52" t="s">
        <v>4</v>
      </c>
      <c r="D26" s="49" t="s">
        <v>5</v>
      </c>
      <c r="E26" s="50">
        <v>1</v>
      </c>
      <c r="F26" s="52" t="s">
        <v>4</v>
      </c>
      <c r="G26" s="49" t="s">
        <v>5</v>
      </c>
      <c r="H26" s="50">
        <v>0.5</v>
      </c>
      <c r="I26" s="52" t="s">
        <v>4</v>
      </c>
      <c r="J26" s="49" t="s">
        <v>5</v>
      </c>
      <c r="K26" s="50">
        <v>0.25</v>
      </c>
      <c r="L26" s="260"/>
      <c r="M26" s="31"/>
      <c r="N26" s="32"/>
    </row>
    <row r="27" spans="1:15" x14ac:dyDescent="0.25">
      <c r="A27" s="3">
        <v>1</v>
      </c>
      <c r="B27" s="3" t="s">
        <v>100</v>
      </c>
      <c r="C27" s="5">
        <v>1</v>
      </c>
      <c r="D27" s="63">
        <v>637.5</v>
      </c>
      <c r="E27" s="134">
        <f t="shared" ref="E27:E29" si="9">D27*100/100</f>
        <v>637.5</v>
      </c>
      <c r="F27" s="5">
        <v>4</v>
      </c>
      <c r="G27" s="63">
        <v>510</v>
      </c>
      <c r="H27" s="134">
        <f t="shared" ref="H27:H29" si="10">G27*50/100</f>
        <v>255</v>
      </c>
      <c r="I27" s="5">
        <v>4</v>
      </c>
      <c r="J27" s="63">
        <v>510</v>
      </c>
      <c r="K27" s="134">
        <f t="shared" ref="K27:K29" si="11">J27*25/100</f>
        <v>127.5</v>
      </c>
      <c r="L27" s="135">
        <f t="shared" ref="L27:L29" si="12">E27+H27+K27</f>
        <v>1020</v>
      </c>
      <c r="M27" s="31"/>
      <c r="N27" s="32"/>
    </row>
    <row r="28" spans="1:15" x14ac:dyDescent="0.25">
      <c r="A28" s="3">
        <v>2</v>
      </c>
      <c r="B28" s="3" t="s">
        <v>101</v>
      </c>
      <c r="C28" s="5">
        <v>2</v>
      </c>
      <c r="D28" s="63">
        <v>595</v>
      </c>
      <c r="E28" s="134">
        <f t="shared" si="9"/>
        <v>595</v>
      </c>
      <c r="F28" s="5">
        <v>3</v>
      </c>
      <c r="G28" s="63">
        <v>552.5</v>
      </c>
      <c r="H28" s="134">
        <f t="shared" si="10"/>
        <v>276.25</v>
      </c>
      <c r="I28" s="5">
        <v>3</v>
      </c>
      <c r="J28" s="63">
        <v>552.5</v>
      </c>
      <c r="K28" s="134">
        <f t="shared" si="11"/>
        <v>138.125</v>
      </c>
      <c r="L28" s="135">
        <f t="shared" si="12"/>
        <v>1009.375</v>
      </c>
      <c r="M28" s="31"/>
      <c r="N28" s="32"/>
    </row>
    <row r="29" spans="1:15" x14ac:dyDescent="0.25">
      <c r="A29" s="3">
        <v>3</v>
      </c>
      <c r="B29" s="3" t="s">
        <v>102</v>
      </c>
      <c r="C29" s="5">
        <v>3</v>
      </c>
      <c r="D29" s="63">
        <v>552.5</v>
      </c>
      <c r="E29" s="134">
        <f t="shared" si="9"/>
        <v>552.5</v>
      </c>
      <c r="F29" s="5">
        <v>2</v>
      </c>
      <c r="G29" s="63">
        <v>595</v>
      </c>
      <c r="H29" s="134">
        <f t="shared" si="10"/>
        <v>297.5</v>
      </c>
      <c r="I29" s="5">
        <v>2</v>
      </c>
      <c r="J29" s="63">
        <v>595</v>
      </c>
      <c r="K29" s="134">
        <f t="shared" si="11"/>
        <v>148.75</v>
      </c>
      <c r="L29" s="135">
        <f t="shared" si="12"/>
        <v>998.75</v>
      </c>
      <c r="M29" s="31"/>
      <c r="N29" s="32"/>
    </row>
    <row r="30" spans="1:15" x14ac:dyDescent="0.25">
      <c r="A30" s="3">
        <v>4</v>
      </c>
      <c r="B30" s="3" t="s">
        <v>103</v>
      </c>
      <c r="C30" s="5">
        <v>4</v>
      </c>
      <c r="D30" s="63">
        <v>510</v>
      </c>
      <c r="E30" s="134">
        <f>D30*100/100</f>
        <v>510</v>
      </c>
      <c r="F30" s="5">
        <v>1</v>
      </c>
      <c r="G30" s="63">
        <v>637.5</v>
      </c>
      <c r="H30" s="134">
        <f>G30*50/100</f>
        <v>318.75</v>
      </c>
      <c r="I30" s="5">
        <v>1</v>
      </c>
      <c r="J30" s="63">
        <v>637.5</v>
      </c>
      <c r="K30" s="134">
        <f>J30*25/100</f>
        <v>159.375</v>
      </c>
      <c r="L30" s="135">
        <f t="shared" ref="L30:L38" si="13">E30+H30+K30</f>
        <v>988.125</v>
      </c>
      <c r="M30" s="27"/>
      <c r="N30" s="27"/>
    </row>
    <row r="31" spans="1:15" x14ac:dyDescent="0.25">
      <c r="A31" s="3">
        <v>5</v>
      </c>
      <c r="B31" s="3" t="s">
        <v>76</v>
      </c>
      <c r="C31" s="5">
        <v>5</v>
      </c>
      <c r="D31" s="63">
        <v>330</v>
      </c>
      <c r="E31" s="134">
        <f t="shared" ref="E31:E38" si="14">D31*100/100</f>
        <v>330</v>
      </c>
      <c r="F31" s="5">
        <v>5</v>
      </c>
      <c r="G31" s="63">
        <v>330</v>
      </c>
      <c r="H31" s="134">
        <f t="shared" ref="H31:H38" si="15">G31*50/100</f>
        <v>165</v>
      </c>
      <c r="I31" s="5">
        <v>5</v>
      </c>
      <c r="J31" s="63">
        <v>330</v>
      </c>
      <c r="K31" s="134">
        <f t="shared" ref="K31:K38" si="16">J31*25/100</f>
        <v>82.5</v>
      </c>
      <c r="L31" s="135">
        <f t="shared" si="13"/>
        <v>577.5</v>
      </c>
      <c r="M31" s="27"/>
      <c r="N31" s="27"/>
    </row>
    <row r="32" spans="1:15" x14ac:dyDescent="0.25">
      <c r="A32" s="3">
        <v>6</v>
      </c>
      <c r="B32" s="3" t="s">
        <v>136</v>
      </c>
      <c r="C32" s="5">
        <v>7</v>
      </c>
      <c r="D32" s="63">
        <v>168.8</v>
      </c>
      <c r="E32" s="134">
        <f t="shared" si="14"/>
        <v>168.8</v>
      </c>
      <c r="F32" s="5">
        <v>9</v>
      </c>
      <c r="G32" s="63">
        <v>90</v>
      </c>
      <c r="H32" s="134">
        <f t="shared" si="15"/>
        <v>45</v>
      </c>
      <c r="I32" s="5">
        <v>9</v>
      </c>
      <c r="J32" s="63">
        <v>90</v>
      </c>
      <c r="K32" s="134">
        <f t="shared" si="16"/>
        <v>22.5</v>
      </c>
      <c r="L32" s="135">
        <f t="shared" si="13"/>
        <v>236.3</v>
      </c>
      <c r="M32" s="27"/>
      <c r="N32" s="27"/>
    </row>
    <row r="33" spans="1:14" x14ac:dyDescent="0.25">
      <c r="A33" s="3">
        <v>7</v>
      </c>
      <c r="B33" s="3" t="s">
        <v>137</v>
      </c>
      <c r="C33" s="5">
        <v>6</v>
      </c>
      <c r="D33" s="63">
        <v>187.5</v>
      </c>
      <c r="E33" s="134">
        <f t="shared" si="14"/>
        <v>187.5</v>
      </c>
      <c r="F33" s="5" t="s">
        <v>27</v>
      </c>
      <c r="G33" s="63">
        <v>0</v>
      </c>
      <c r="H33" s="134">
        <f t="shared" si="15"/>
        <v>0</v>
      </c>
      <c r="I33" s="5" t="s">
        <v>27</v>
      </c>
      <c r="J33" s="63">
        <v>0</v>
      </c>
      <c r="K33" s="134">
        <f t="shared" si="16"/>
        <v>0</v>
      </c>
      <c r="L33" s="135">
        <f t="shared" si="13"/>
        <v>187.5</v>
      </c>
      <c r="M33" s="27"/>
      <c r="N33" s="27"/>
    </row>
    <row r="34" spans="1:14" x14ac:dyDescent="0.25">
      <c r="A34" s="3">
        <v>8</v>
      </c>
      <c r="B34" s="3" t="s">
        <v>169</v>
      </c>
      <c r="C34" s="5">
        <v>8</v>
      </c>
      <c r="D34" s="63">
        <v>150</v>
      </c>
      <c r="E34" s="134">
        <f t="shared" si="14"/>
        <v>150</v>
      </c>
      <c r="F34" s="5" t="s">
        <v>27</v>
      </c>
      <c r="G34" s="63">
        <v>0</v>
      </c>
      <c r="H34" s="134">
        <f t="shared" si="15"/>
        <v>0</v>
      </c>
      <c r="I34" s="5" t="s">
        <v>27</v>
      </c>
      <c r="J34" s="63">
        <v>0</v>
      </c>
      <c r="K34" s="134">
        <f t="shared" si="16"/>
        <v>0</v>
      </c>
      <c r="L34" s="135">
        <f t="shared" si="13"/>
        <v>150</v>
      </c>
      <c r="M34" s="27"/>
      <c r="N34" s="27"/>
    </row>
    <row r="35" spans="1:14" x14ac:dyDescent="0.25">
      <c r="A35" s="3">
        <v>9</v>
      </c>
      <c r="B35" s="3" t="s">
        <v>133</v>
      </c>
      <c r="C35" s="5" t="s">
        <v>27</v>
      </c>
      <c r="D35" s="63">
        <v>0</v>
      </c>
      <c r="E35" s="134">
        <f t="shared" si="14"/>
        <v>0</v>
      </c>
      <c r="F35" s="5">
        <v>6</v>
      </c>
      <c r="G35" s="63">
        <v>187.5</v>
      </c>
      <c r="H35" s="134">
        <f t="shared" si="15"/>
        <v>93.75</v>
      </c>
      <c r="I35" s="5">
        <v>6</v>
      </c>
      <c r="J35" s="63">
        <v>187.5</v>
      </c>
      <c r="K35" s="134">
        <f t="shared" si="16"/>
        <v>46.875</v>
      </c>
      <c r="L35" s="135">
        <f t="shared" ref="L35" si="17">E35+H35+K35</f>
        <v>140.625</v>
      </c>
      <c r="M35" s="27"/>
      <c r="N35" s="27"/>
    </row>
    <row r="36" spans="1:14" x14ac:dyDescent="0.25">
      <c r="A36" s="3">
        <v>10</v>
      </c>
      <c r="B36" s="3" t="s">
        <v>134</v>
      </c>
      <c r="C36" s="5" t="s">
        <v>27</v>
      </c>
      <c r="D36" s="63">
        <v>0</v>
      </c>
      <c r="E36" s="134">
        <f t="shared" si="14"/>
        <v>0</v>
      </c>
      <c r="F36" s="5">
        <v>7</v>
      </c>
      <c r="G36" s="63">
        <v>168.8</v>
      </c>
      <c r="H36" s="134">
        <f t="shared" si="15"/>
        <v>84.4</v>
      </c>
      <c r="I36" s="5">
        <v>7</v>
      </c>
      <c r="J36" s="63">
        <v>168.8</v>
      </c>
      <c r="K36" s="134">
        <f t="shared" si="16"/>
        <v>42.2</v>
      </c>
      <c r="L36" s="135">
        <f t="shared" si="13"/>
        <v>126.60000000000001</v>
      </c>
      <c r="M36" s="27"/>
      <c r="N36" s="27"/>
    </row>
    <row r="37" spans="1:14" x14ac:dyDescent="0.25">
      <c r="A37" s="3">
        <v>11</v>
      </c>
      <c r="B37" s="3" t="s">
        <v>135</v>
      </c>
      <c r="C37" s="5" t="s">
        <v>27</v>
      </c>
      <c r="D37" s="63">
        <v>0</v>
      </c>
      <c r="E37" s="134">
        <f t="shared" si="14"/>
        <v>0</v>
      </c>
      <c r="F37" s="5">
        <v>8</v>
      </c>
      <c r="G37" s="63">
        <v>150</v>
      </c>
      <c r="H37" s="134">
        <f t="shared" si="15"/>
        <v>75</v>
      </c>
      <c r="I37" s="5">
        <v>8</v>
      </c>
      <c r="J37" s="63">
        <v>150</v>
      </c>
      <c r="K37" s="134">
        <f t="shared" si="16"/>
        <v>37.5</v>
      </c>
      <c r="L37" s="135">
        <f t="shared" si="13"/>
        <v>112.5</v>
      </c>
      <c r="M37" s="27"/>
      <c r="N37" s="27"/>
    </row>
    <row r="38" spans="1:14" x14ac:dyDescent="0.25">
      <c r="A38" s="3">
        <v>12</v>
      </c>
      <c r="B38" s="3" t="s">
        <v>170</v>
      </c>
      <c r="C38" s="5">
        <v>9</v>
      </c>
      <c r="D38" s="63">
        <v>90</v>
      </c>
      <c r="E38" s="134">
        <f t="shared" si="14"/>
        <v>90</v>
      </c>
      <c r="F38" s="5" t="s">
        <v>27</v>
      </c>
      <c r="G38" s="63">
        <v>0</v>
      </c>
      <c r="H38" s="134">
        <f t="shared" si="15"/>
        <v>0</v>
      </c>
      <c r="I38" s="5" t="s">
        <v>27</v>
      </c>
      <c r="J38" s="63">
        <v>0</v>
      </c>
      <c r="K38" s="134">
        <f t="shared" si="16"/>
        <v>0</v>
      </c>
      <c r="L38" s="135">
        <f t="shared" si="13"/>
        <v>90</v>
      </c>
      <c r="M38" s="27"/>
      <c r="N38" s="27"/>
    </row>
    <row r="39" spans="1:14" x14ac:dyDescent="0.25">
      <c r="A39" s="3">
        <v>13</v>
      </c>
      <c r="B39" s="3" t="s">
        <v>179</v>
      </c>
      <c r="C39" s="5">
        <v>10</v>
      </c>
      <c r="D39" s="63">
        <v>84</v>
      </c>
      <c r="E39" s="134">
        <f t="shared" ref="E39" si="18">D39*100/100</f>
        <v>84</v>
      </c>
      <c r="F39" s="5" t="s">
        <v>27</v>
      </c>
      <c r="G39" s="63">
        <v>0</v>
      </c>
      <c r="H39" s="134">
        <f t="shared" ref="H39" si="19">G39*50/100</f>
        <v>0</v>
      </c>
      <c r="I39" s="5" t="s">
        <v>27</v>
      </c>
      <c r="J39" s="63">
        <v>0</v>
      </c>
      <c r="K39" s="134">
        <f t="shared" ref="K39" si="20">J39*25/100</f>
        <v>0</v>
      </c>
      <c r="L39" s="135">
        <f t="shared" ref="L39" si="21">E39+H39+K39</f>
        <v>84</v>
      </c>
      <c r="M39" s="27"/>
      <c r="N39" s="27"/>
    </row>
    <row r="40" spans="1:14" ht="15.75" thickBot="1" x14ac:dyDescent="0.3">
      <c r="A40" s="261" t="s">
        <v>138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27"/>
      <c r="N40" s="27"/>
    </row>
    <row r="41" spans="1:14" ht="15.75" thickBot="1" x14ac:dyDescent="0.3">
      <c r="A41" s="26"/>
      <c r="B41" s="26"/>
      <c r="C41" s="27"/>
      <c r="D41" s="27"/>
      <c r="E41" s="26"/>
      <c r="F41" s="27"/>
      <c r="G41" s="27"/>
      <c r="H41" s="26"/>
      <c r="I41" s="26"/>
      <c r="J41" s="26"/>
      <c r="K41" s="26"/>
      <c r="L41" s="29"/>
      <c r="M41" s="27"/>
      <c r="N41" s="27"/>
    </row>
    <row r="42" spans="1:14" x14ac:dyDescent="0.25">
      <c r="A42" s="205" t="s">
        <v>130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</row>
    <row r="43" spans="1:14" ht="15.75" thickBot="1" x14ac:dyDescent="0.3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1:14" x14ac:dyDescent="0.25">
      <c r="A44" s="217" t="s">
        <v>25</v>
      </c>
      <c r="B44" s="221" t="s">
        <v>1</v>
      </c>
      <c r="C44" s="190">
        <v>2022</v>
      </c>
      <c r="D44" s="191"/>
      <c r="E44" s="192"/>
      <c r="F44" s="224">
        <v>2019</v>
      </c>
      <c r="G44" s="225"/>
      <c r="H44" s="226"/>
      <c r="I44" s="224">
        <v>2017</v>
      </c>
      <c r="J44" s="225"/>
      <c r="K44" s="226"/>
      <c r="L44" s="227" t="s">
        <v>26</v>
      </c>
    </row>
    <row r="45" spans="1:14" x14ac:dyDescent="0.25">
      <c r="A45" s="218"/>
      <c r="B45" s="222"/>
      <c r="C45" s="214" t="s">
        <v>127</v>
      </c>
      <c r="D45" s="215"/>
      <c r="E45" s="216"/>
      <c r="F45" s="214" t="s">
        <v>127</v>
      </c>
      <c r="G45" s="215"/>
      <c r="H45" s="216"/>
      <c r="I45" s="214" t="s">
        <v>127</v>
      </c>
      <c r="J45" s="215"/>
      <c r="K45" s="216"/>
      <c r="L45" s="228"/>
    </row>
    <row r="46" spans="1:14" ht="15.75" thickBot="1" x14ac:dyDescent="0.3">
      <c r="A46" s="219"/>
      <c r="B46" s="223"/>
      <c r="C46" s="52" t="s">
        <v>4</v>
      </c>
      <c r="D46" s="49" t="s">
        <v>5</v>
      </c>
      <c r="E46" s="50">
        <v>1</v>
      </c>
      <c r="F46" s="52" t="s">
        <v>4</v>
      </c>
      <c r="G46" s="49" t="s">
        <v>5</v>
      </c>
      <c r="H46" s="57">
        <v>0.5</v>
      </c>
      <c r="I46" s="52" t="s">
        <v>4</v>
      </c>
      <c r="J46" s="49" t="s">
        <v>5</v>
      </c>
      <c r="K46" s="50">
        <v>0.25</v>
      </c>
      <c r="L46" s="228"/>
    </row>
    <row r="47" spans="1:14" x14ac:dyDescent="0.25">
      <c r="A47" s="12">
        <v>1</v>
      </c>
      <c r="B47" s="104" t="s">
        <v>78</v>
      </c>
      <c r="C47" s="1">
        <v>1</v>
      </c>
      <c r="D47" s="62">
        <v>750</v>
      </c>
      <c r="E47" s="64">
        <f t="shared" ref="E47:E65" si="22">D47*100/100</f>
        <v>750</v>
      </c>
      <c r="F47" s="1">
        <v>3</v>
      </c>
      <c r="G47" s="62">
        <v>650</v>
      </c>
      <c r="H47" s="64">
        <f>G47*50/100</f>
        <v>325</v>
      </c>
      <c r="I47" s="8">
        <v>4</v>
      </c>
      <c r="J47" s="62">
        <v>600</v>
      </c>
      <c r="K47" s="64">
        <f>J47*25/100</f>
        <v>150</v>
      </c>
      <c r="L47" s="66">
        <f t="shared" ref="L47:L65" si="23">E47+H47+K47</f>
        <v>1225</v>
      </c>
    </row>
    <row r="48" spans="1:14" x14ac:dyDescent="0.25">
      <c r="A48" s="9">
        <v>2</v>
      </c>
      <c r="B48" s="54" t="s">
        <v>83</v>
      </c>
      <c r="C48" s="2">
        <v>3</v>
      </c>
      <c r="D48" s="63">
        <v>650</v>
      </c>
      <c r="E48" s="65">
        <f t="shared" ref="E48" si="24">D48*100/100</f>
        <v>650</v>
      </c>
      <c r="F48" s="2">
        <v>2</v>
      </c>
      <c r="G48" s="63">
        <v>700</v>
      </c>
      <c r="H48" s="65">
        <f t="shared" ref="H48" si="25">G48*50/100</f>
        <v>350</v>
      </c>
      <c r="I48" s="4">
        <v>1</v>
      </c>
      <c r="J48" s="63">
        <v>750</v>
      </c>
      <c r="K48" s="65">
        <f t="shared" ref="K48" si="26">J48*25/100</f>
        <v>187.5</v>
      </c>
      <c r="L48" s="67">
        <f t="shared" ref="L48" si="27">E48+H48+K48</f>
        <v>1187.5</v>
      </c>
    </row>
    <row r="49" spans="1:12" x14ac:dyDescent="0.25">
      <c r="A49" s="9">
        <v>3</v>
      </c>
      <c r="B49" s="105" t="s">
        <v>92</v>
      </c>
      <c r="C49" s="51">
        <v>2</v>
      </c>
      <c r="D49" s="63">
        <v>700</v>
      </c>
      <c r="E49" s="65">
        <f t="shared" si="22"/>
        <v>700</v>
      </c>
      <c r="F49" s="2">
        <v>4</v>
      </c>
      <c r="G49" s="63">
        <v>600</v>
      </c>
      <c r="H49" s="65">
        <f t="shared" ref="H49:H65" si="28">G49*50/100</f>
        <v>300</v>
      </c>
      <c r="I49" s="4">
        <v>2</v>
      </c>
      <c r="J49" s="63">
        <v>700</v>
      </c>
      <c r="K49" s="65">
        <f t="shared" ref="K49:K65" si="29">J49*25/100</f>
        <v>175</v>
      </c>
      <c r="L49" s="67">
        <f t="shared" si="23"/>
        <v>1175</v>
      </c>
    </row>
    <row r="50" spans="1:12" x14ac:dyDescent="0.25">
      <c r="A50" s="9">
        <v>4</v>
      </c>
      <c r="B50" s="54" t="s">
        <v>95</v>
      </c>
      <c r="C50" s="2">
        <v>5</v>
      </c>
      <c r="D50" s="63">
        <v>550</v>
      </c>
      <c r="E50" s="65">
        <f t="shared" ref="E50" si="30">D50*100/100</f>
        <v>550</v>
      </c>
      <c r="F50" s="2">
        <v>1</v>
      </c>
      <c r="G50" s="63">
        <v>750</v>
      </c>
      <c r="H50" s="65">
        <f t="shared" ref="H50" si="31">G50*50/100</f>
        <v>375</v>
      </c>
      <c r="I50" s="4">
        <v>5</v>
      </c>
      <c r="J50" s="63">
        <v>500</v>
      </c>
      <c r="K50" s="65">
        <f t="shared" ref="K50" si="32">J50*25/100</f>
        <v>125</v>
      </c>
      <c r="L50" s="67">
        <f t="shared" ref="L50" si="33">E50+H50+K50</f>
        <v>1050</v>
      </c>
    </row>
    <row r="51" spans="1:12" x14ac:dyDescent="0.25">
      <c r="A51" s="9">
        <v>5</v>
      </c>
      <c r="B51" s="54" t="s">
        <v>75</v>
      </c>
      <c r="C51" s="2">
        <v>4</v>
      </c>
      <c r="D51" s="63">
        <v>600</v>
      </c>
      <c r="E51" s="65">
        <f t="shared" si="22"/>
        <v>600</v>
      </c>
      <c r="F51" s="2">
        <v>6</v>
      </c>
      <c r="G51" s="63">
        <v>500</v>
      </c>
      <c r="H51" s="65">
        <f t="shared" si="28"/>
        <v>250</v>
      </c>
      <c r="I51" s="4">
        <v>3</v>
      </c>
      <c r="J51" s="63">
        <v>650</v>
      </c>
      <c r="K51" s="65">
        <f t="shared" si="29"/>
        <v>162.5</v>
      </c>
      <c r="L51" s="67">
        <f t="shared" si="23"/>
        <v>1012.5</v>
      </c>
    </row>
    <row r="52" spans="1:12" x14ac:dyDescent="0.25">
      <c r="A52" s="9">
        <v>6</v>
      </c>
      <c r="B52" s="54" t="s">
        <v>99</v>
      </c>
      <c r="C52" s="2">
        <v>6</v>
      </c>
      <c r="D52" s="63">
        <v>500</v>
      </c>
      <c r="E52" s="65">
        <f t="shared" si="22"/>
        <v>500</v>
      </c>
      <c r="F52" s="2">
        <v>7</v>
      </c>
      <c r="G52" s="63">
        <v>450</v>
      </c>
      <c r="H52" s="65">
        <f t="shared" si="28"/>
        <v>225</v>
      </c>
      <c r="I52" s="4">
        <v>5</v>
      </c>
      <c r="J52" s="63">
        <v>500</v>
      </c>
      <c r="K52" s="65">
        <f t="shared" si="29"/>
        <v>125</v>
      </c>
      <c r="L52" s="67">
        <f t="shared" si="23"/>
        <v>850</v>
      </c>
    </row>
    <row r="53" spans="1:12" x14ac:dyDescent="0.25">
      <c r="A53" s="9">
        <v>7</v>
      </c>
      <c r="B53" s="54" t="s">
        <v>114</v>
      </c>
      <c r="C53" s="2">
        <v>10</v>
      </c>
      <c r="D53" s="63">
        <v>350</v>
      </c>
      <c r="E53" s="65">
        <f t="shared" ref="E53:E54" si="34">D53*100/100</f>
        <v>350</v>
      </c>
      <c r="F53" s="2">
        <v>8</v>
      </c>
      <c r="G53" s="63">
        <v>400</v>
      </c>
      <c r="H53" s="65">
        <f t="shared" ref="H53:H54" si="35">G53*50/100</f>
        <v>200</v>
      </c>
      <c r="I53" s="4">
        <v>5</v>
      </c>
      <c r="J53" s="63">
        <v>500</v>
      </c>
      <c r="K53" s="65">
        <f t="shared" ref="K53:K54" si="36">J53*25/100</f>
        <v>125</v>
      </c>
      <c r="L53" s="67">
        <f t="shared" ref="L53:L54" si="37">E53+H53+K53</f>
        <v>675</v>
      </c>
    </row>
    <row r="54" spans="1:12" x14ac:dyDescent="0.25">
      <c r="A54" s="9">
        <v>8</v>
      </c>
      <c r="B54" s="54" t="s">
        <v>80</v>
      </c>
      <c r="C54" s="2">
        <v>8</v>
      </c>
      <c r="D54" s="63">
        <v>400</v>
      </c>
      <c r="E54" s="65">
        <f t="shared" si="34"/>
        <v>400</v>
      </c>
      <c r="F54" s="2">
        <v>10</v>
      </c>
      <c r="G54" s="63">
        <v>350</v>
      </c>
      <c r="H54" s="65">
        <f t="shared" si="35"/>
        <v>175</v>
      </c>
      <c r="I54" s="4">
        <v>12</v>
      </c>
      <c r="J54" s="63">
        <v>300</v>
      </c>
      <c r="K54" s="65">
        <f t="shared" si="36"/>
        <v>75</v>
      </c>
      <c r="L54" s="67">
        <f t="shared" si="37"/>
        <v>650</v>
      </c>
    </row>
    <row r="55" spans="1:12" x14ac:dyDescent="0.25">
      <c r="A55" s="9">
        <v>9</v>
      </c>
      <c r="B55" s="54" t="s">
        <v>28</v>
      </c>
      <c r="C55" s="2">
        <v>7</v>
      </c>
      <c r="D55" s="63">
        <v>450</v>
      </c>
      <c r="E55" s="65">
        <f t="shared" si="22"/>
        <v>450</v>
      </c>
      <c r="F55" s="2">
        <v>12</v>
      </c>
      <c r="G55" s="63">
        <v>300</v>
      </c>
      <c r="H55" s="65">
        <f t="shared" si="28"/>
        <v>150</v>
      </c>
      <c r="I55" s="4" t="s">
        <v>27</v>
      </c>
      <c r="J55" s="63">
        <v>0</v>
      </c>
      <c r="K55" s="65">
        <f t="shared" si="29"/>
        <v>0</v>
      </c>
      <c r="L55" s="67">
        <f t="shared" si="23"/>
        <v>600</v>
      </c>
    </row>
    <row r="56" spans="1:12" x14ac:dyDescent="0.25">
      <c r="A56" s="9">
        <v>10</v>
      </c>
      <c r="B56" s="54" t="s">
        <v>79</v>
      </c>
      <c r="C56" s="2">
        <v>9</v>
      </c>
      <c r="D56" s="63">
        <v>375</v>
      </c>
      <c r="E56" s="65">
        <f t="shared" si="22"/>
        <v>375</v>
      </c>
      <c r="F56" s="2">
        <v>16</v>
      </c>
      <c r="G56" s="63">
        <v>200</v>
      </c>
      <c r="H56" s="65">
        <f t="shared" si="28"/>
        <v>100</v>
      </c>
      <c r="I56" s="4">
        <v>11</v>
      </c>
      <c r="J56" s="63">
        <v>325</v>
      </c>
      <c r="K56" s="65">
        <f t="shared" si="29"/>
        <v>81.25</v>
      </c>
      <c r="L56" s="67">
        <f t="shared" si="23"/>
        <v>556.25</v>
      </c>
    </row>
    <row r="57" spans="1:12" x14ac:dyDescent="0.25">
      <c r="A57" s="9">
        <v>11</v>
      </c>
      <c r="B57" s="54" t="s">
        <v>94</v>
      </c>
      <c r="C57" s="2">
        <v>11</v>
      </c>
      <c r="D57" s="63">
        <v>325</v>
      </c>
      <c r="E57" s="65">
        <f t="shared" si="22"/>
        <v>325</v>
      </c>
      <c r="F57" s="2">
        <v>15</v>
      </c>
      <c r="G57" s="63">
        <v>225</v>
      </c>
      <c r="H57" s="65">
        <f t="shared" si="28"/>
        <v>112.5</v>
      </c>
      <c r="I57" s="4">
        <v>15</v>
      </c>
      <c r="J57" s="63">
        <v>225</v>
      </c>
      <c r="K57" s="65">
        <f t="shared" si="29"/>
        <v>56.25</v>
      </c>
      <c r="L57" s="67">
        <f t="shared" si="23"/>
        <v>493.75</v>
      </c>
    </row>
    <row r="58" spans="1:12" x14ac:dyDescent="0.25">
      <c r="A58" s="9">
        <v>12</v>
      </c>
      <c r="B58" s="54" t="s">
        <v>93</v>
      </c>
      <c r="C58" s="2">
        <v>13</v>
      </c>
      <c r="D58" s="63">
        <v>275</v>
      </c>
      <c r="E58" s="65">
        <f t="shared" ref="E58" si="38">D58*100/100</f>
        <v>275</v>
      </c>
      <c r="F58" s="2">
        <v>14</v>
      </c>
      <c r="G58" s="63">
        <v>250</v>
      </c>
      <c r="H58" s="65">
        <f t="shared" ref="H58" si="39">G58*50/100</f>
        <v>125</v>
      </c>
      <c r="I58" s="4">
        <v>10</v>
      </c>
      <c r="J58" s="63">
        <v>350</v>
      </c>
      <c r="K58" s="65">
        <f t="shared" ref="K58" si="40">J58*25/100</f>
        <v>87.5</v>
      </c>
      <c r="L58" s="67">
        <f t="shared" ref="L58" si="41">E58+H58+K58</f>
        <v>487.5</v>
      </c>
    </row>
    <row r="59" spans="1:12" x14ac:dyDescent="0.25">
      <c r="A59" s="9">
        <v>13</v>
      </c>
      <c r="B59" s="54" t="s">
        <v>30</v>
      </c>
      <c r="C59" s="2">
        <v>12</v>
      </c>
      <c r="D59" s="63">
        <v>300</v>
      </c>
      <c r="E59" s="65">
        <f t="shared" si="22"/>
        <v>300</v>
      </c>
      <c r="F59" s="2">
        <v>11</v>
      </c>
      <c r="G59" s="63">
        <v>325</v>
      </c>
      <c r="H59" s="65">
        <f t="shared" si="28"/>
        <v>162.5</v>
      </c>
      <c r="I59" s="4" t="s">
        <v>27</v>
      </c>
      <c r="J59" s="63">
        <v>0</v>
      </c>
      <c r="K59" s="65">
        <f t="shared" si="29"/>
        <v>0</v>
      </c>
      <c r="L59" s="67">
        <f t="shared" si="23"/>
        <v>462.5</v>
      </c>
    </row>
    <row r="60" spans="1:12" x14ac:dyDescent="0.25">
      <c r="A60" s="9">
        <v>14</v>
      </c>
      <c r="B60" s="54" t="s">
        <v>29</v>
      </c>
      <c r="C60" s="2">
        <v>14</v>
      </c>
      <c r="D60" s="63">
        <v>250</v>
      </c>
      <c r="E60" s="65">
        <f t="shared" si="22"/>
        <v>250</v>
      </c>
      <c r="F60" s="2">
        <v>13</v>
      </c>
      <c r="G60" s="63">
        <v>275</v>
      </c>
      <c r="H60" s="65">
        <f t="shared" si="28"/>
        <v>137.5</v>
      </c>
      <c r="I60" s="4">
        <v>13</v>
      </c>
      <c r="J60" s="63">
        <v>275</v>
      </c>
      <c r="K60" s="65">
        <f t="shared" si="29"/>
        <v>68.75</v>
      </c>
      <c r="L60" s="67">
        <f t="shared" si="23"/>
        <v>456.25</v>
      </c>
    </row>
    <row r="61" spans="1:12" x14ac:dyDescent="0.25">
      <c r="A61" s="9">
        <v>15</v>
      </c>
      <c r="B61" s="54" t="s">
        <v>32</v>
      </c>
      <c r="C61" s="2">
        <v>15</v>
      </c>
      <c r="D61" s="63">
        <v>226</v>
      </c>
      <c r="E61" s="65">
        <f t="shared" si="22"/>
        <v>226</v>
      </c>
      <c r="F61" s="2">
        <v>17</v>
      </c>
      <c r="G61" s="63">
        <v>185</v>
      </c>
      <c r="H61" s="65">
        <f t="shared" si="28"/>
        <v>92.5</v>
      </c>
      <c r="I61" s="4">
        <v>14</v>
      </c>
      <c r="J61" s="63">
        <v>250</v>
      </c>
      <c r="K61" s="65">
        <f t="shared" si="29"/>
        <v>62.5</v>
      </c>
      <c r="L61" s="67">
        <f t="shared" si="23"/>
        <v>381</v>
      </c>
    </row>
    <row r="62" spans="1:12" x14ac:dyDescent="0.25">
      <c r="A62" s="9">
        <v>16</v>
      </c>
      <c r="B62" s="54" t="s">
        <v>139</v>
      </c>
      <c r="C62" s="2" t="s">
        <v>27</v>
      </c>
      <c r="D62" s="63">
        <v>0</v>
      </c>
      <c r="E62" s="65">
        <f t="shared" ref="E62:E63" si="42">D62*100/100</f>
        <v>0</v>
      </c>
      <c r="F62" s="2">
        <v>5</v>
      </c>
      <c r="G62" s="63">
        <v>550</v>
      </c>
      <c r="H62" s="65">
        <f t="shared" ref="H62:H63" si="43">G62*50/100</f>
        <v>275</v>
      </c>
      <c r="I62" s="4">
        <v>8</v>
      </c>
      <c r="J62" s="63">
        <v>400</v>
      </c>
      <c r="K62" s="65">
        <f t="shared" ref="K62:K63" si="44">J62*25/100</f>
        <v>100</v>
      </c>
      <c r="L62" s="67">
        <f t="shared" ref="L62:L63" si="45">E62+H62+K62</f>
        <v>375</v>
      </c>
    </row>
    <row r="63" spans="1:12" x14ac:dyDescent="0.25">
      <c r="A63" s="9">
        <v>17</v>
      </c>
      <c r="B63" s="54" t="s">
        <v>140</v>
      </c>
      <c r="C63" s="2" t="s">
        <v>27</v>
      </c>
      <c r="D63" s="63">
        <v>0</v>
      </c>
      <c r="E63" s="65">
        <f t="shared" si="42"/>
        <v>0</v>
      </c>
      <c r="F63" s="2">
        <v>9</v>
      </c>
      <c r="G63" s="63">
        <v>375</v>
      </c>
      <c r="H63" s="65">
        <f t="shared" si="43"/>
        <v>187.5</v>
      </c>
      <c r="I63" s="4">
        <v>9</v>
      </c>
      <c r="J63" s="63">
        <v>375</v>
      </c>
      <c r="K63" s="65">
        <f t="shared" si="44"/>
        <v>93.75</v>
      </c>
      <c r="L63" s="67">
        <f t="shared" si="45"/>
        <v>281.25</v>
      </c>
    </row>
    <row r="64" spans="1:12" x14ac:dyDescent="0.25">
      <c r="A64" s="9">
        <v>18</v>
      </c>
      <c r="B64" s="54" t="s">
        <v>115</v>
      </c>
      <c r="C64" s="2">
        <v>16</v>
      </c>
      <c r="D64" s="63">
        <v>200</v>
      </c>
      <c r="E64" s="65">
        <f t="shared" si="22"/>
        <v>200</v>
      </c>
      <c r="F64" s="2" t="s">
        <v>27</v>
      </c>
      <c r="G64" s="63">
        <v>0</v>
      </c>
      <c r="H64" s="65">
        <f t="shared" si="28"/>
        <v>0</v>
      </c>
      <c r="I64" s="4" t="s">
        <v>27</v>
      </c>
      <c r="J64" s="63">
        <v>0</v>
      </c>
      <c r="K64" s="65">
        <f t="shared" si="29"/>
        <v>0</v>
      </c>
      <c r="L64" s="67">
        <f t="shared" si="23"/>
        <v>200</v>
      </c>
    </row>
    <row r="65" spans="1:12" ht="15.75" thickBot="1" x14ac:dyDescent="0.3">
      <c r="A65" s="10">
        <v>19</v>
      </c>
      <c r="B65" s="54" t="s">
        <v>31</v>
      </c>
      <c r="C65" s="2">
        <v>17</v>
      </c>
      <c r="D65" s="63">
        <v>185</v>
      </c>
      <c r="E65" s="65">
        <f t="shared" si="22"/>
        <v>185</v>
      </c>
      <c r="F65" s="2" t="s">
        <v>27</v>
      </c>
      <c r="G65" s="63">
        <v>0</v>
      </c>
      <c r="H65" s="65">
        <f t="shared" si="28"/>
        <v>0</v>
      </c>
      <c r="I65" s="4" t="s">
        <v>27</v>
      </c>
      <c r="J65" s="63">
        <v>0</v>
      </c>
      <c r="K65" s="65">
        <f t="shared" si="29"/>
        <v>0</v>
      </c>
      <c r="L65" s="67">
        <f t="shared" si="23"/>
        <v>185</v>
      </c>
    </row>
    <row r="66" spans="1:12" ht="15.75" thickBot="1" x14ac:dyDescent="0.3">
      <c r="A66" s="196" t="s">
        <v>33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1:12" x14ac:dyDescent="0.25">
      <c r="A67" s="199" t="s">
        <v>157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1"/>
    </row>
    <row r="68" spans="1:12" ht="15.75" thickBot="1" x14ac:dyDescent="0.3">
      <c r="A68" s="202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4"/>
    </row>
    <row r="69" spans="1:12" ht="15.75" thickBot="1" x14ac:dyDescent="0.3">
      <c r="A69" s="1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4"/>
    </row>
    <row r="70" spans="1:12" x14ac:dyDescent="0.25">
      <c r="A70" s="205" t="s">
        <v>131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7"/>
    </row>
    <row r="71" spans="1:12" ht="15.75" thickBot="1" x14ac:dyDescent="0.3">
      <c r="A71" s="208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10"/>
    </row>
    <row r="72" spans="1:12" x14ac:dyDescent="0.25">
      <c r="A72" s="217" t="s">
        <v>25</v>
      </c>
      <c r="B72" s="190" t="s">
        <v>1</v>
      </c>
      <c r="C72" s="190">
        <v>2022</v>
      </c>
      <c r="D72" s="191"/>
      <c r="E72" s="192"/>
      <c r="F72" s="190" t="s">
        <v>104</v>
      </c>
      <c r="G72" s="191"/>
      <c r="H72" s="192"/>
      <c r="I72" s="190">
        <v>2016</v>
      </c>
      <c r="J72" s="191"/>
      <c r="K72" s="192"/>
      <c r="L72" s="211" t="s">
        <v>26</v>
      </c>
    </row>
    <row r="73" spans="1:12" x14ac:dyDescent="0.25">
      <c r="A73" s="218"/>
      <c r="B73" s="193"/>
      <c r="C73" s="193" t="s">
        <v>113</v>
      </c>
      <c r="D73" s="194"/>
      <c r="E73" s="195"/>
      <c r="F73" s="193" t="s">
        <v>113</v>
      </c>
      <c r="G73" s="194"/>
      <c r="H73" s="195"/>
      <c r="I73" s="193" t="s">
        <v>113</v>
      </c>
      <c r="J73" s="194"/>
      <c r="K73" s="195"/>
      <c r="L73" s="212"/>
    </row>
    <row r="74" spans="1:12" ht="15.75" thickBot="1" x14ac:dyDescent="0.3">
      <c r="A74" s="219"/>
      <c r="B74" s="229"/>
      <c r="C74" s="52" t="s">
        <v>4</v>
      </c>
      <c r="D74" s="49" t="s">
        <v>5</v>
      </c>
      <c r="E74" s="50">
        <v>1</v>
      </c>
      <c r="F74" s="52" t="s">
        <v>4</v>
      </c>
      <c r="G74" s="49" t="s">
        <v>5</v>
      </c>
      <c r="H74" s="50">
        <v>0.5</v>
      </c>
      <c r="I74" s="52" t="s">
        <v>4</v>
      </c>
      <c r="J74" s="49" t="s">
        <v>5</v>
      </c>
      <c r="K74" s="50">
        <v>0.25</v>
      </c>
      <c r="L74" s="213"/>
    </row>
    <row r="75" spans="1:12" x14ac:dyDescent="0.25">
      <c r="A75" s="12">
        <v>1</v>
      </c>
      <c r="B75" s="53" t="s">
        <v>111</v>
      </c>
      <c r="C75" s="1">
        <v>1</v>
      </c>
      <c r="D75" s="62">
        <v>750</v>
      </c>
      <c r="E75" s="64">
        <f t="shared" ref="E75:E76" si="46">D75*100/100</f>
        <v>750</v>
      </c>
      <c r="F75" s="8">
        <v>1</v>
      </c>
      <c r="G75" s="62">
        <v>750</v>
      </c>
      <c r="H75" s="64">
        <f t="shared" ref="H75:H76" si="47">G75*50/100</f>
        <v>375</v>
      </c>
      <c r="I75" s="8">
        <v>1</v>
      </c>
      <c r="J75" s="62">
        <v>750</v>
      </c>
      <c r="K75" s="64">
        <f t="shared" ref="K75:K76" si="48">J75*25/100</f>
        <v>187.5</v>
      </c>
      <c r="L75" s="66">
        <f t="shared" ref="L75:L76" si="49">E75+H75+K75</f>
        <v>1312.5</v>
      </c>
    </row>
    <row r="76" spans="1:12" x14ac:dyDescent="0.25">
      <c r="A76" s="9">
        <v>2</v>
      </c>
      <c r="B76" s="54" t="s">
        <v>112</v>
      </c>
      <c r="C76" s="2">
        <v>2</v>
      </c>
      <c r="D76" s="63">
        <v>700</v>
      </c>
      <c r="E76" s="65">
        <f t="shared" si="46"/>
        <v>700</v>
      </c>
      <c r="F76" s="4">
        <v>2</v>
      </c>
      <c r="G76" s="63">
        <v>700</v>
      </c>
      <c r="H76" s="65">
        <f t="shared" si="47"/>
        <v>350</v>
      </c>
      <c r="I76" s="4">
        <v>2</v>
      </c>
      <c r="J76" s="63">
        <v>700</v>
      </c>
      <c r="K76" s="65">
        <f t="shared" si="48"/>
        <v>175</v>
      </c>
      <c r="L76" s="67">
        <f t="shared" si="49"/>
        <v>1225</v>
      </c>
    </row>
    <row r="77" spans="1:12" ht="15.75" thickBot="1" x14ac:dyDescent="0.3">
      <c r="A77" s="1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4"/>
    </row>
    <row r="78" spans="1:12" x14ac:dyDescent="0.25">
      <c r="A78" s="205" t="s">
        <v>132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7"/>
    </row>
    <row r="79" spans="1:12" ht="15.75" thickBot="1" x14ac:dyDescent="0.3">
      <c r="A79" s="208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10"/>
    </row>
    <row r="80" spans="1:12" x14ac:dyDescent="0.25">
      <c r="A80" s="217" t="s">
        <v>25</v>
      </c>
      <c r="B80" s="221" t="s">
        <v>1</v>
      </c>
      <c r="C80" s="190">
        <v>2023</v>
      </c>
      <c r="D80" s="191"/>
      <c r="E80" s="192"/>
      <c r="F80" s="190">
        <v>2021</v>
      </c>
      <c r="G80" s="191"/>
      <c r="H80" s="192"/>
      <c r="I80" s="190">
        <v>2016</v>
      </c>
      <c r="J80" s="191"/>
      <c r="K80" s="192"/>
      <c r="L80" s="211" t="s">
        <v>26</v>
      </c>
    </row>
    <row r="81" spans="1:12" x14ac:dyDescent="0.25">
      <c r="A81" s="218"/>
      <c r="B81" s="222"/>
      <c r="C81" s="193" t="s">
        <v>105</v>
      </c>
      <c r="D81" s="194"/>
      <c r="E81" s="195"/>
      <c r="F81" s="193" t="s">
        <v>105</v>
      </c>
      <c r="G81" s="194"/>
      <c r="H81" s="195"/>
      <c r="I81" s="193" t="s">
        <v>105</v>
      </c>
      <c r="J81" s="194"/>
      <c r="K81" s="195"/>
      <c r="L81" s="212"/>
    </row>
    <row r="82" spans="1:12" ht="15.75" thickBot="1" x14ac:dyDescent="0.3">
      <c r="A82" s="219"/>
      <c r="B82" s="230"/>
      <c r="C82" s="52" t="s">
        <v>4</v>
      </c>
      <c r="D82" s="49" t="s">
        <v>5</v>
      </c>
      <c r="E82" s="50">
        <v>1</v>
      </c>
      <c r="F82" s="52" t="s">
        <v>4</v>
      </c>
      <c r="G82" s="49" t="s">
        <v>5</v>
      </c>
      <c r="H82" s="50">
        <v>0.5</v>
      </c>
      <c r="I82" s="52" t="s">
        <v>4</v>
      </c>
      <c r="J82" s="49" t="s">
        <v>5</v>
      </c>
      <c r="K82" s="50">
        <v>0.25</v>
      </c>
      <c r="L82" s="213"/>
    </row>
    <row r="83" spans="1:12" x14ac:dyDescent="0.25">
      <c r="A83" s="12">
        <v>1</v>
      </c>
      <c r="B83" s="12" t="s">
        <v>36</v>
      </c>
      <c r="C83" s="133">
        <v>1</v>
      </c>
      <c r="D83" s="62">
        <v>750</v>
      </c>
      <c r="E83" s="131">
        <f t="shared" ref="E83:E84" si="50">D83*100/100</f>
        <v>750</v>
      </c>
      <c r="F83" s="133">
        <v>3</v>
      </c>
      <c r="G83" s="62">
        <v>390</v>
      </c>
      <c r="H83" s="131">
        <f t="shared" ref="H83:H91" si="51">G83*50/100</f>
        <v>195</v>
      </c>
      <c r="I83" s="8">
        <v>2</v>
      </c>
      <c r="J83" s="62">
        <v>700</v>
      </c>
      <c r="K83" s="131">
        <f t="shared" ref="K83:K91" si="52">J83*25/100</f>
        <v>175</v>
      </c>
      <c r="L83" s="66">
        <f t="shared" ref="L83:L84" si="53">E83+H83+K83</f>
        <v>1120</v>
      </c>
    </row>
    <row r="84" spans="1:12" x14ac:dyDescent="0.25">
      <c r="A84" s="9">
        <v>2</v>
      </c>
      <c r="B84" s="9" t="s">
        <v>35</v>
      </c>
      <c r="C84" s="33">
        <v>2</v>
      </c>
      <c r="D84" s="63">
        <v>700</v>
      </c>
      <c r="E84" s="132">
        <f t="shared" si="50"/>
        <v>700</v>
      </c>
      <c r="F84" s="33">
        <v>5</v>
      </c>
      <c r="G84" s="63">
        <v>275</v>
      </c>
      <c r="H84" s="132">
        <f t="shared" si="51"/>
        <v>137.5</v>
      </c>
      <c r="I84" s="4">
        <v>1</v>
      </c>
      <c r="J84" s="63">
        <v>750</v>
      </c>
      <c r="K84" s="132">
        <f t="shared" si="52"/>
        <v>187.5</v>
      </c>
      <c r="L84" s="67">
        <f t="shared" si="53"/>
        <v>1025</v>
      </c>
    </row>
    <row r="85" spans="1:12" x14ac:dyDescent="0.25">
      <c r="A85" s="9">
        <v>3</v>
      </c>
      <c r="B85" s="9" t="s">
        <v>34</v>
      </c>
      <c r="C85" s="33">
        <v>4</v>
      </c>
      <c r="D85" s="63">
        <v>360</v>
      </c>
      <c r="E85" s="132">
        <f>D85*100/100</f>
        <v>360</v>
      </c>
      <c r="F85" s="33">
        <v>1</v>
      </c>
      <c r="G85" s="63">
        <v>750</v>
      </c>
      <c r="H85" s="132">
        <f t="shared" si="51"/>
        <v>375</v>
      </c>
      <c r="I85" s="4">
        <v>4</v>
      </c>
      <c r="J85" s="63">
        <v>360</v>
      </c>
      <c r="K85" s="132">
        <f t="shared" si="52"/>
        <v>90</v>
      </c>
      <c r="L85" s="67">
        <f t="shared" ref="L85:L91" si="54">E85+H85+K85</f>
        <v>825</v>
      </c>
    </row>
    <row r="86" spans="1:12" x14ac:dyDescent="0.25">
      <c r="A86" s="9">
        <v>4</v>
      </c>
      <c r="B86" s="9" t="s">
        <v>107</v>
      </c>
      <c r="C86" s="33">
        <v>5</v>
      </c>
      <c r="D86" s="63">
        <v>275</v>
      </c>
      <c r="E86" s="132">
        <f t="shared" ref="E86:E91" si="55">D86*100/100</f>
        <v>275</v>
      </c>
      <c r="F86" s="33">
        <v>2</v>
      </c>
      <c r="G86" s="63">
        <v>700</v>
      </c>
      <c r="H86" s="132">
        <f t="shared" si="51"/>
        <v>350</v>
      </c>
      <c r="I86" s="4">
        <v>5</v>
      </c>
      <c r="J86" s="63">
        <v>275</v>
      </c>
      <c r="K86" s="132">
        <f t="shared" si="52"/>
        <v>68.75</v>
      </c>
      <c r="L86" s="67">
        <f t="shared" si="54"/>
        <v>693.75</v>
      </c>
    </row>
    <row r="87" spans="1:12" x14ac:dyDescent="0.25">
      <c r="A87" s="9">
        <v>5</v>
      </c>
      <c r="B87" s="9" t="s">
        <v>106</v>
      </c>
      <c r="C87" s="33">
        <v>3</v>
      </c>
      <c r="D87" s="63">
        <v>390</v>
      </c>
      <c r="E87" s="132">
        <f t="shared" si="55"/>
        <v>390</v>
      </c>
      <c r="F87" s="33">
        <v>4</v>
      </c>
      <c r="G87" s="63">
        <v>360</v>
      </c>
      <c r="H87" s="132">
        <f t="shared" si="51"/>
        <v>180</v>
      </c>
      <c r="I87" s="4">
        <v>3</v>
      </c>
      <c r="J87" s="63">
        <v>390</v>
      </c>
      <c r="K87" s="132">
        <f t="shared" si="52"/>
        <v>97.5</v>
      </c>
      <c r="L87" s="67">
        <f t="shared" si="54"/>
        <v>667.5</v>
      </c>
    </row>
    <row r="88" spans="1:12" x14ac:dyDescent="0.25">
      <c r="A88" s="9">
        <v>6</v>
      </c>
      <c r="B88" s="9" t="s">
        <v>86</v>
      </c>
      <c r="C88" s="33">
        <v>7</v>
      </c>
      <c r="D88" s="63">
        <v>162</v>
      </c>
      <c r="E88" s="132">
        <f t="shared" ref="E88" si="56">D88*100/100</f>
        <v>162</v>
      </c>
      <c r="F88" s="33" t="s">
        <v>27</v>
      </c>
      <c r="G88" s="63">
        <v>0</v>
      </c>
      <c r="H88" s="132">
        <f t="shared" si="51"/>
        <v>0</v>
      </c>
      <c r="I88" s="4">
        <v>8</v>
      </c>
      <c r="J88" s="63">
        <v>144</v>
      </c>
      <c r="K88" s="132">
        <f t="shared" si="52"/>
        <v>36</v>
      </c>
      <c r="L88" s="67">
        <f t="shared" ref="L88" si="57">E88+H88+K88</f>
        <v>198</v>
      </c>
    </row>
    <row r="89" spans="1:12" x14ac:dyDescent="0.25">
      <c r="A89" s="9">
        <v>7</v>
      </c>
      <c r="B89" s="9" t="s">
        <v>176</v>
      </c>
      <c r="C89" s="33">
        <v>6</v>
      </c>
      <c r="D89" s="63">
        <v>180</v>
      </c>
      <c r="E89" s="132">
        <f t="shared" ref="E89" si="58">D89*100/100</f>
        <v>180</v>
      </c>
      <c r="F89" s="33" t="s">
        <v>27</v>
      </c>
      <c r="G89" s="63">
        <v>0</v>
      </c>
      <c r="H89" s="132">
        <f t="shared" si="51"/>
        <v>0</v>
      </c>
      <c r="I89" s="4" t="s">
        <v>27</v>
      </c>
      <c r="J89" s="63">
        <v>0</v>
      </c>
      <c r="K89" s="132">
        <f t="shared" si="52"/>
        <v>0</v>
      </c>
      <c r="L89" s="67">
        <f t="shared" ref="L89" si="59">E89+H89+K89</f>
        <v>180</v>
      </c>
    </row>
    <row r="90" spans="1:12" x14ac:dyDescent="0.25">
      <c r="A90" s="9">
        <v>8</v>
      </c>
      <c r="B90" s="9" t="s">
        <v>85</v>
      </c>
      <c r="C90" s="33" t="s">
        <v>27</v>
      </c>
      <c r="D90" s="63">
        <v>0</v>
      </c>
      <c r="E90" s="132">
        <f t="shared" si="55"/>
        <v>0</v>
      </c>
      <c r="F90" s="33">
        <v>6</v>
      </c>
      <c r="G90" s="63">
        <v>180</v>
      </c>
      <c r="H90" s="132">
        <f t="shared" si="51"/>
        <v>90</v>
      </c>
      <c r="I90" s="4">
        <v>6</v>
      </c>
      <c r="J90" s="63">
        <v>180</v>
      </c>
      <c r="K90" s="132">
        <f t="shared" si="52"/>
        <v>45</v>
      </c>
      <c r="L90" s="67">
        <f t="shared" si="54"/>
        <v>135</v>
      </c>
    </row>
    <row r="91" spans="1:12" x14ac:dyDescent="0.25">
      <c r="A91" s="9">
        <v>9</v>
      </c>
      <c r="B91" s="9" t="s">
        <v>87</v>
      </c>
      <c r="C91" s="33" t="s">
        <v>27</v>
      </c>
      <c r="D91" s="63">
        <v>0</v>
      </c>
      <c r="E91" s="132">
        <f t="shared" si="55"/>
        <v>0</v>
      </c>
      <c r="F91" s="33" t="s">
        <v>27</v>
      </c>
      <c r="G91" s="63">
        <v>0</v>
      </c>
      <c r="H91" s="132">
        <f t="shared" si="51"/>
        <v>0</v>
      </c>
      <c r="I91" s="4">
        <v>7</v>
      </c>
      <c r="J91" s="63">
        <v>162</v>
      </c>
      <c r="K91" s="132">
        <f t="shared" si="52"/>
        <v>40.5</v>
      </c>
      <c r="L91" s="67">
        <f t="shared" si="54"/>
        <v>40.5</v>
      </c>
    </row>
    <row r="92" spans="1:12" x14ac:dyDescent="0.25">
      <c r="A92" s="26"/>
      <c r="B92" s="26"/>
      <c r="C92" s="36"/>
      <c r="D92" s="36"/>
      <c r="E92" s="55"/>
      <c r="F92" s="37"/>
      <c r="G92" s="38"/>
      <c r="H92" s="38"/>
      <c r="I92" s="38"/>
      <c r="J92" s="38"/>
      <c r="K92" s="38"/>
      <c r="L92" s="29"/>
    </row>
    <row r="93" spans="1:12" x14ac:dyDescent="0.25">
      <c r="A93" s="26"/>
      <c r="B93" s="26"/>
      <c r="C93" s="36"/>
      <c r="D93" s="36"/>
      <c r="E93" s="36"/>
      <c r="F93" s="37"/>
      <c r="G93" s="38"/>
      <c r="H93" s="38"/>
      <c r="I93" s="38"/>
      <c r="J93" s="38"/>
      <c r="K93" s="38"/>
      <c r="L93" s="29"/>
    </row>
  </sheetData>
  <sortState xmlns:xlrd2="http://schemas.microsoft.com/office/spreadsheetml/2017/richdata2" ref="B47:L56">
    <sortCondition descending="1" ref="L47:L56"/>
  </sortState>
  <mergeCells count="58">
    <mergeCell ref="A1:B4"/>
    <mergeCell ref="C1:L4"/>
    <mergeCell ref="A5:L7"/>
    <mergeCell ref="A22:L23"/>
    <mergeCell ref="A42:L43"/>
    <mergeCell ref="A10:L11"/>
    <mergeCell ref="A9:L9"/>
    <mergeCell ref="I13:K13"/>
    <mergeCell ref="A8:L8"/>
    <mergeCell ref="L24:L26"/>
    <mergeCell ref="C25:E25"/>
    <mergeCell ref="A12:A14"/>
    <mergeCell ref="B12:B14"/>
    <mergeCell ref="C12:E12"/>
    <mergeCell ref="F12:H12"/>
    <mergeCell ref="A40:L40"/>
    <mergeCell ref="A80:A82"/>
    <mergeCell ref="B80:B82"/>
    <mergeCell ref="C80:E80"/>
    <mergeCell ref="F80:H80"/>
    <mergeCell ref="L80:L82"/>
    <mergeCell ref="C81:E81"/>
    <mergeCell ref="F81:H81"/>
    <mergeCell ref="I80:K80"/>
    <mergeCell ref="I81:K81"/>
    <mergeCell ref="I12:K12"/>
    <mergeCell ref="A78:L79"/>
    <mergeCell ref="A44:A46"/>
    <mergeCell ref="B44:B46"/>
    <mergeCell ref="C44:E44"/>
    <mergeCell ref="F44:H44"/>
    <mergeCell ref="L44:L46"/>
    <mergeCell ref="C45:E45"/>
    <mergeCell ref="F45:H45"/>
    <mergeCell ref="I44:K44"/>
    <mergeCell ref="I45:K45"/>
    <mergeCell ref="A72:A74"/>
    <mergeCell ref="B72:B74"/>
    <mergeCell ref="C72:E72"/>
    <mergeCell ref="F72:H72"/>
    <mergeCell ref="L12:L14"/>
    <mergeCell ref="C13:E13"/>
    <mergeCell ref="F13:H13"/>
    <mergeCell ref="A24:A26"/>
    <mergeCell ref="B24:B26"/>
    <mergeCell ref="C24:E24"/>
    <mergeCell ref="F24:H24"/>
    <mergeCell ref="F25:H25"/>
    <mergeCell ref="I24:K24"/>
    <mergeCell ref="I25:K25"/>
    <mergeCell ref="A66:L66"/>
    <mergeCell ref="A67:L68"/>
    <mergeCell ref="F73:H73"/>
    <mergeCell ref="I72:K72"/>
    <mergeCell ref="I73:K73"/>
    <mergeCell ref="A70:L71"/>
    <mergeCell ref="L72:L74"/>
    <mergeCell ref="C73:E73"/>
  </mergeCells>
  <pageMargins left="0.78740157480314965" right="0.43307086614173229" top="0.47244094488188981" bottom="0.47244094488188981" header="0.31496062992125984" footer="0.31496062992125984"/>
  <pageSetup paperSize="9" scale="63" orientation="landscape" r:id="rId1"/>
  <headerFooter>
    <oddFooter xml:space="preserve">&amp;L&amp;"Arial,Normal"&amp;8FIH Hero Men's Indoor World Rankings - February 2018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zoomScale="106" zoomScaleNormal="106" workbookViewId="0">
      <selection activeCell="X28" sqref="X28"/>
    </sheetView>
  </sheetViews>
  <sheetFormatPr defaultRowHeight="15" x14ac:dyDescent="0.25"/>
  <cols>
    <col min="1" max="1" width="5.42578125" customWidth="1"/>
    <col min="2" max="2" width="9.85546875" customWidth="1"/>
    <col min="3" max="3" width="8.85546875" customWidth="1"/>
    <col min="4" max="4" width="15.5703125" customWidth="1"/>
    <col min="5" max="5" width="6.42578125" customWidth="1"/>
    <col min="6" max="6" width="6.85546875" customWidth="1"/>
    <col min="7" max="9" width="5.7109375" customWidth="1"/>
    <col min="10" max="10" width="5.5703125" customWidth="1"/>
    <col min="11" max="11" width="5.7109375" customWidth="1"/>
    <col min="12" max="12" width="5.5703125" customWidth="1"/>
    <col min="13" max="13" width="5.7109375" customWidth="1"/>
    <col min="14" max="14" width="5.85546875" customWidth="1"/>
    <col min="15" max="15" width="6.28515625" customWidth="1"/>
    <col min="16" max="16" width="5.7109375" customWidth="1"/>
    <col min="18" max="18" width="9.140625" customWidth="1"/>
  </cols>
  <sheetData>
    <row r="1" spans="1:16" ht="15.75" thickBot="1" x14ac:dyDescent="0.3"/>
    <row r="2" spans="1:16" x14ac:dyDescent="0.25">
      <c r="B2" s="231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32"/>
    </row>
    <row r="3" spans="1:16" x14ac:dyDescent="0.25">
      <c r="B3" s="233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34"/>
    </row>
    <row r="4" spans="1:16" ht="15.75" thickBot="1" x14ac:dyDescent="0.3">
      <c r="A4" s="59"/>
      <c r="B4" s="235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36"/>
    </row>
    <row r="5" spans="1:16" ht="15.75" thickBot="1" x14ac:dyDescent="0.3">
      <c r="A5" s="59"/>
      <c r="B5" s="264" t="s">
        <v>126</v>
      </c>
      <c r="C5" s="264"/>
      <c r="D5" s="59"/>
      <c r="E5" s="265" t="s">
        <v>168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5.75" thickBot="1" x14ac:dyDescent="0.3">
      <c r="A6" s="59"/>
      <c r="B6" s="264"/>
      <c r="C6" s="264"/>
      <c r="D6" s="59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</row>
    <row r="7" spans="1:16" ht="15.75" thickBot="1" x14ac:dyDescent="0.3">
      <c r="B7" s="273" t="s">
        <v>37</v>
      </c>
      <c r="C7" s="271" t="s">
        <v>39</v>
      </c>
      <c r="E7" s="273" t="s">
        <v>37</v>
      </c>
      <c r="F7" s="269" t="s">
        <v>38</v>
      </c>
      <c r="G7" s="278"/>
      <c r="H7" s="278"/>
      <c r="I7" s="278"/>
      <c r="J7" s="278"/>
      <c r="K7" s="278"/>
      <c r="L7" s="278"/>
      <c r="M7" s="278"/>
      <c r="N7" s="278"/>
      <c r="O7" s="278"/>
      <c r="P7" s="270"/>
    </row>
    <row r="8" spans="1:16" ht="15.75" customHeight="1" thickBot="1" x14ac:dyDescent="0.3">
      <c r="B8" s="274"/>
      <c r="C8" s="272"/>
      <c r="E8" s="276"/>
      <c r="F8" s="279" t="s">
        <v>40</v>
      </c>
      <c r="G8" s="269" t="s">
        <v>117</v>
      </c>
      <c r="H8" s="270"/>
      <c r="I8" s="269" t="s">
        <v>118</v>
      </c>
      <c r="J8" s="270"/>
      <c r="K8" s="269" t="s">
        <v>119</v>
      </c>
      <c r="L8" s="270"/>
      <c r="M8" s="269" t="s">
        <v>120</v>
      </c>
      <c r="N8" s="270"/>
      <c r="O8" s="269" t="s">
        <v>121</v>
      </c>
      <c r="P8" s="270"/>
    </row>
    <row r="9" spans="1:16" ht="15.75" thickBot="1" x14ac:dyDescent="0.3">
      <c r="B9" s="275"/>
      <c r="C9" s="272"/>
      <c r="E9" s="277"/>
      <c r="F9" s="280"/>
      <c r="G9" s="16" t="s">
        <v>41</v>
      </c>
      <c r="H9" s="17" t="s">
        <v>42</v>
      </c>
      <c r="I9" s="16" t="s">
        <v>41</v>
      </c>
      <c r="J9" s="17" t="s">
        <v>42</v>
      </c>
      <c r="K9" s="16" t="s">
        <v>41</v>
      </c>
      <c r="L9" s="17" t="s">
        <v>42</v>
      </c>
      <c r="M9" s="16" t="s">
        <v>41</v>
      </c>
      <c r="N9" s="17" t="s">
        <v>42</v>
      </c>
      <c r="O9" s="16" t="s">
        <v>41</v>
      </c>
      <c r="P9" s="17" t="s">
        <v>42</v>
      </c>
    </row>
    <row r="10" spans="1:16" ht="15.75" customHeight="1" x14ac:dyDescent="0.25">
      <c r="B10" s="1" t="s">
        <v>43</v>
      </c>
      <c r="C10" s="7">
        <v>1000</v>
      </c>
      <c r="E10" s="12" t="s">
        <v>43</v>
      </c>
      <c r="F10" s="12">
        <v>750</v>
      </c>
      <c r="G10" s="18">
        <v>0.75</v>
      </c>
      <c r="H10" s="68">
        <f>F10*G10</f>
        <v>562.5</v>
      </c>
      <c r="I10" s="22">
        <v>0.85</v>
      </c>
      <c r="J10" s="68">
        <f t="shared" ref="J10:J29" si="0">F10*I10</f>
        <v>637.5</v>
      </c>
      <c r="K10" s="22">
        <v>1</v>
      </c>
      <c r="L10" s="68">
        <f t="shared" ref="L10:L45" si="1">F10*K10</f>
        <v>750</v>
      </c>
      <c r="M10" s="22">
        <v>1</v>
      </c>
      <c r="N10" s="68">
        <f t="shared" ref="N10:N17" si="2">F10*M10</f>
        <v>750</v>
      </c>
      <c r="O10" s="22">
        <v>1</v>
      </c>
      <c r="P10" s="21">
        <f t="shared" ref="P10:P29" si="3">F10*O10</f>
        <v>750</v>
      </c>
    </row>
    <row r="11" spans="1:16" x14ac:dyDescent="0.25">
      <c r="B11" s="2" t="s">
        <v>44</v>
      </c>
      <c r="C11" s="13">
        <f>C10*80/100</f>
        <v>800</v>
      </c>
      <c r="E11" s="9" t="s">
        <v>44</v>
      </c>
      <c r="F11" s="9">
        <v>700</v>
      </c>
      <c r="G11" s="19">
        <v>0.3</v>
      </c>
      <c r="H11" s="69">
        <f>F11*G11</f>
        <v>210</v>
      </c>
      <c r="I11" s="23">
        <v>0.85</v>
      </c>
      <c r="J11" s="69">
        <f t="shared" si="0"/>
        <v>595</v>
      </c>
      <c r="K11" s="23">
        <v>1</v>
      </c>
      <c r="L11" s="69">
        <f t="shared" si="1"/>
        <v>700</v>
      </c>
      <c r="M11" s="23">
        <v>1</v>
      </c>
      <c r="N11" s="69">
        <f t="shared" si="2"/>
        <v>700</v>
      </c>
      <c r="O11" s="23">
        <v>1</v>
      </c>
      <c r="P11" s="20">
        <f t="shared" si="3"/>
        <v>700</v>
      </c>
    </row>
    <row r="12" spans="1:16" x14ac:dyDescent="0.25">
      <c r="B12" s="2" t="s">
        <v>45</v>
      </c>
      <c r="C12" s="13">
        <f>C10*75/100</f>
        <v>750</v>
      </c>
      <c r="E12" s="9" t="s">
        <v>45</v>
      </c>
      <c r="F12" s="9">
        <v>650</v>
      </c>
      <c r="G12" s="19">
        <v>0.18</v>
      </c>
      <c r="H12" s="69">
        <f t="shared" ref="H12:H21" si="4">F12*G12</f>
        <v>117</v>
      </c>
      <c r="I12" s="23">
        <v>0.85</v>
      </c>
      <c r="J12" s="69">
        <f t="shared" si="0"/>
        <v>552.5</v>
      </c>
      <c r="K12" s="23">
        <v>1</v>
      </c>
      <c r="L12" s="69">
        <f t="shared" si="1"/>
        <v>650</v>
      </c>
      <c r="M12" s="19">
        <v>0.125</v>
      </c>
      <c r="N12" s="69">
        <f t="shared" si="2"/>
        <v>81.25</v>
      </c>
      <c r="O12" s="19">
        <v>0.6</v>
      </c>
      <c r="P12" s="20">
        <f t="shared" si="3"/>
        <v>390</v>
      </c>
    </row>
    <row r="13" spans="1:16" x14ac:dyDescent="0.25">
      <c r="B13" s="2" t="s">
        <v>46</v>
      </c>
      <c r="C13" s="13">
        <f>C10*70/100</f>
        <v>700</v>
      </c>
      <c r="E13" s="9" t="s">
        <v>46</v>
      </c>
      <c r="F13" s="9">
        <v>600</v>
      </c>
      <c r="G13" s="19">
        <v>0.18</v>
      </c>
      <c r="H13" s="69">
        <f t="shared" si="4"/>
        <v>108</v>
      </c>
      <c r="I13" s="23">
        <v>0.85</v>
      </c>
      <c r="J13" s="69">
        <f t="shared" si="0"/>
        <v>510</v>
      </c>
      <c r="K13" s="23">
        <v>1</v>
      </c>
      <c r="L13" s="69">
        <f t="shared" si="1"/>
        <v>600</v>
      </c>
      <c r="M13" s="19">
        <v>0.09</v>
      </c>
      <c r="N13" s="69">
        <f t="shared" si="2"/>
        <v>54</v>
      </c>
      <c r="O13" s="19">
        <v>0.6</v>
      </c>
      <c r="P13" s="20">
        <f t="shared" si="3"/>
        <v>360</v>
      </c>
    </row>
    <row r="14" spans="1:16" x14ac:dyDescent="0.25">
      <c r="B14" s="2" t="s">
        <v>47</v>
      </c>
      <c r="C14" s="13">
        <f>C10*65/100</f>
        <v>650</v>
      </c>
      <c r="E14" s="9" t="s">
        <v>47</v>
      </c>
      <c r="F14" s="9">
        <v>550</v>
      </c>
      <c r="G14" s="19">
        <v>0.14000000000000001</v>
      </c>
      <c r="H14" s="69">
        <f t="shared" si="4"/>
        <v>77.000000000000014</v>
      </c>
      <c r="I14" s="19">
        <v>0.6</v>
      </c>
      <c r="J14" s="69">
        <f t="shared" si="0"/>
        <v>330</v>
      </c>
      <c r="K14" s="23">
        <v>1</v>
      </c>
      <c r="L14" s="69">
        <f t="shared" si="1"/>
        <v>550</v>
      </c>
      <c r="M14" s="19">
        <v>0.09</v>
      </c>
      <c r="N14" s="69">
        <f t="shared" si="2"/>
        <v>49.5</v>
      </c>
      <c r="O14" s="19">
        <v>0.5</v>
      </c>
      <c r="P14" s="20">
        <f t="shared" si="3"/>
        <v>275</v>
      </c>
    </row>
    <row r="15" spans="1:16" x14ac:dyDescent="0.25">
      <c r="B15" s="2" t="s">
        <v>48</v>
      </c>
      <c r="C15" s="13">
        <f>C10*60/100</f>
        <v>600</v>
      </c>
      <c r="E15" s="9" t="s">
        <v>48</v>
      </c>
      <c r="F15" s="9">
        <v>500</v>
      </c>
      <c r="G15" s="19">
        <v>0.14000000000000001</v>
      </c>
      <c r="H15" s="69">
        <f t="shared" si="4"/>
        <v>70</v>
      </c>
      <c r="I15" s="19">
        <v>0.375</v>
      </c>
      <c r="J15" s="69">
        <f t="shared" si="0"/>
        <v>187.5</v>
      </c>
      <c r="K15" s="23">
        <v>1</v>
      </c>
      <c r="L15" s="69">
        <f t="shared" si="1"/>
        <v>500</v>
      </c>
      <c r="M15" s="19">
        <v>7.4999999999999997E-2</v>
      </c>
      <c r="N15" s="69">
        <f t="shared" si="2"/>
        <v>37.5</v>
      </c>
      <c r="O15" s="19">
        <v>0.36</v>
      </c>
      <c r="P15" s="20">
        <f t="shared" si="3"/>
        <v>180</v>
      </c>
    </row>
    <row r="16" spans="1:16" x14ac:dyDescent="0.25">
      <c r="B16" s="2" t="s">
        <v>49</v>
      </c>
      <c r="C16" s="13">
        <f>C10*55/100</f>
        <v>550</v>
      </c>
      <c r="E16" s="9" t="s">
        <v>49</v>
      </c>
      <c r="F16" s="9">
        <v>450</v>
      </c>
      <c r="G16" s="19">
        <v>7.0000000000000007E-2</v>
      </c>
      <c r="H16" s="69">
        <f t="shared" si="4"/>
        <v>31.500000000000004</v>
      </c>
      <c r="I16" s="19">
        <v>0.375</v>
      </c>
      <c r="J16" s="69">
        <f t="shared" si="0"/>
        <v>168.75</v>
      </c>
      <c r="K16" s="23">
        <v>1</v>
      </c>
      <c r="L16" s="69">
        <f t="shared" si="1"/>
        <v>450</v>
      </c>
      <c r="M16" s="19">
        <v>7.4999999999999997E-2</v>
      </c>
      <c r="N16" s="69">
        <f t="shared" si="2"/>
        <v>33.75</v>
      </c>
      <c r="O16" s="19">
        <v>0.36</v>
      </c>
      <c r="P16" s="20">
        <f t="shared" si="3"/>
        <v>162</v>
      </c>
    </row>
    <row r="17" spans="2:16" ht="15.75" thickBot="1" x14ac:dyDescent="0.3">
      <c r="B17" s="2" t="s">
        <v>50</v>
      </c>
      <c r="C17" s="13">
        <f>C10*50/100</f>
        <v>500</v>
      </c>
      <c r="E17" s="9" t="s">
        <v>50</v>
      </c>
      <c r="F17" s="9">
        <v>400</v>
      </c>
      <c r="G17" s="19">
        <v>7.0000000000000007E-2</v>
      </c>
      <c r="H17" s="69">
        <f t="shared" si="4"/>
        <v>28.000000000000004</v>
      </c>
      <c r="I17" s="19">
        <v>0.375</v>
      </c>
      <c r="J17" s="69">
        <f t="shared" si="0"/>
        <v>150</v>
      </c>
      <c r="K17" s="23">
        <v>1</v>
      </c>
      <c r="L17" s="69">
        <f t="shared" si="1"/>
        <v>400</v>
      </c>
      <c r="M17" s="70">
        <v>5.5E-2</v>
      </c>
      <c r="N17" s="71">
        <f t="shared" si="2"/>
        <v>22</v>
      </c>
      <c r="O17" s="19">
        <v>0.36</v>
      </c>
      <c r="P17" s="20">
        <f t="shared" si="3"/>
        <v>144</v>
      </c>
    </row>
    <row r="18" spans="2:16" x14ac:dyDescent="0.25">
      <c r="B18" s="2" t="s">
        <v>51</v>
      </c>
      <c r="C18" s="13">
        <f>C10*45/100</f>
        <v>450</v>
      </c>
      <c r="E18" s="9" t="s">
        <v>51</v>
      </c>
      <c r="F18" s="9">
        <v>375</v>
      </c>
      <c r="G18" s="19">
        <v>7.0000000000000007E-2</v>
      </c>
      <c r="H18" s="69">
        <f t="shared" si="4"/>
        <v>26.250000000000004</v>
      </c>
      <c r="I18" s="19">
        <v>0.24</v>
      </c>
      <c r="J18" s="69">
        <f t="shared" si="0"/>
        <v>90</v>
      </c>
      <c r="K18" s="23">
        <v>1</v>
      </c>
      <c r="L18" s="69">
        <f t="shared" si="1"/>
        <v>375</v>
      </c>
      <c r="M18" s="72"/>
      <c r="N18" s="73"/>
      <c r="O18" s="19">
        <v>0.36</v>
      </c>
      <c r="P18" s="20">
        <f t="shared" si="3"/>
        <v>135</v>
      </c>
    </row>
    <row r="19" spans="2:16" x14ac:dyDescent="0.25">
      <c r="B19" s="2" t="s">
        <v>52</v>
      </c>
      <c r="C19" s="13">
        <f>C10*40/100</f>
        <v>400</v>
      </c>
      <c r="E19" s="9" t="s">
        <v>52</v>
      </c>
      <c r="F19" s="9">
        <v>350</v>
      </c>
      <c r="G19" s="19">
        <v>7.0000000000000007E-2</v>
      </c>
      <c r="H19" s="69">
        <f t="shared" si="4"/>
        <v>24.500000000000004</v>
      </c>
      <c r="I19" s="19">
        <v>0.24</v>
      </c>
      <c r="J19" s="69">
        <f t="shared" si="0"/>
        <v>84</v>
      </c>
      <c r="K19" s="23">
        <v>1</v>
      </c>
      <c r="L19" s="69">
        <f t="shared" si="1"/>
        <v>350</v>
      </c>
      <c r="M19" s="74"/>
      <c r="N19" s="75"/>
      <c r="O19" s="19">
        <v>0.25</v>
      </c>
      <c r="P19" s="20">
        <f t="shared" si="3"/>
        <v>87.5</v>
      </c>
    </row>
    <row r="20" spans="2:16" x14ac:dyDescent="0.25">
      <c r="B20" s="2" t="s">
        <v>53</v>
      </c>
      <c r="C20" s="13">
        <f>C10*35/100</f>
        <v>350</v>
      </c>
      <c r="E20" s="9" t="s">
        <v>53</v>
      </c>
      <c r="F20" s="9">
        <v>325</v>
      </c>
      <c r="G20" s="19">
        <v>7.0000000000000007E-2</v>
      </c>
      <c r="H20" s="69">
        <f t="shared" si="4"/>
        <v>22.750000000000004</v>
      </c>
      <c r="I20" s="19">
        <v>0.24</v>
      </c>
      <c r="J20" s="69">
        <f t="shared" si="0"/>
        <v>78</v>
      </c>
      <c r="K20" s="23">
        <v>1</v>
      </c>
      <c r="L20" s="69">
        <f t="shared" si="1"/>
        <v>325</v>
      </c>
      <c r="M20" s="76"/>
      <c r="N20" s="75"/>
      <c r="O20" s="19">
        <v>0.25</v>
      </c>
      <c r="P20" s="20">
        <f t="shared" si="3"/>
        <v>81.25</v>
      </c>
    </row>
    <row r="21" spans="2:16" ht="15.75" thickBot="1" x14ac:dyDescent="0.3">
      <c r="B21" s="2" t="s">
        <v>54</v>
      </c>
      <c r="C21" s="13">
        <f>C10*30/100</f>
        <v>300</v>
      </c>
      <c r="E21" s="9" t="s">
        <v>54</v>
      </c>
      <c r="F21" s="9">
        <v>300</v>
      </c>
      <c r="G21" s="70">
        <v>7.0000000000000007E-2</v>
      </c>
      <c r="H21" s="71">
        <f t="shared" si="4"/>
        <v>21.000000000000004</v>
      </c>
      <c r="I21" s="19">
        <v>0.24</v>
      </c>
      <c r="J21" s="69">
        <f t="shared" si="0"/>
        <v>72</v>
      </c>
      <c r="K21" s="23">
        <v>1</v>
      </c>
      <c r="L21" s="69">
        <f t="shared" si="1"/>
        <v>300</v>
      </c>
      <c r="M21" s="76"/>
      <c r="N21" s="75"/>
      <c r="O21" s="19">
        <v>0.25</v>
      </c>
      <c r="P21" s="20">
        <f t="shared" si="3"/>
        <v>75</v>
      </c>
    </row>
    <row r="22" spans="2:16" x14ac:dyDescent="0.25">
      <c r="B22" s="2" t="s">
        <v>55</v>
      </c>
      <c r="C22" s="60">
        <v>275</v>
      </c>
      <c r="E22" s="9" t="s">
        <v>55</v>
      </c>
      <c r="F22" s="9">
        <v>275</v>
      </c>
      <c r="G22" s="281"/>
      <c r="H22" s="282"/>
      <c r="I22" s="19">
        <v>0.24</v>
      </c>
      <c r="J22" s="69">
        <f t="shared" si="0"/>
        <v>66</v>
      </c>
      <c r="K22" s="23">
        <v>1</v>
      </c>
      <c r="L22" s="69">
        <f t="shared" si="1"/>
        <v>275</v>
      </c>
      <c r="M22" s="76"/>
      <c r="N22" s="75"/>
      <c r="O22" s="19">
        <v>0.25</v>
      </c>
      <c r="P22" s="20">
        <f t="shared" si="3"/>
        <v>68.75</v>
      </c>
    </row>
    <row r="23" spans="2:16" x14ac:dyDescent="0.25">
      <c r="B23" s="2" t="s">
        <v>56</v>
      </c>
      <c r="C23" s="60">
        <v>250</v>
      </c>
      <c r="E23" s="9" t="s">
        <v>56</v>
      </c>
      <c r="F23" s="9">
        <v>250</v>
      </c>
      <c r="G23" s="283"/>
      <c r="H23" s="284"/>
      <c r="I23" s="19">
        <v>0.24</v>
      </c>
      <c r="J23" s="69">
        <f t="shared" si="0"/>
        <v>60</v>
      </c>
      <c r="K23" s="23">
        <v>1</v>
      </c>
      <c r="L23" s="69">
        <f t="shared" si="1"/>
        <v>250</v>
      </c>
      <c r="M23" s="76"/>
      <c r="N23" s="75"/>
      <c r="O23" s="19">
        <v>0.25</v>
      </c>
      <c r="P23" s="20">
        <f t="shared" si="3"/>
        <v>62.5</v>
      </c>
    </row>
    <row r="24" spans="2:16" x14ac:dyDescent="0.25">
      <c r="B24" s="2" t="s">
        <v>57</v>
      </c>
      <c r="C24" s="60">
        <v>225</v>
      </c>
      <c r="E24" s="9" t="s">
        <v>57</v>
      </c>
      <c r="F24" s="9">
        <v>225</v>
      </c>
      <c r="G24" s="283"/>
      <c r="H24" s="284"/>
      <c r="I24" s="19">
        <v>0.24</v>
      </c>
      <c r="J24" s="69">
        <f t="shared" si="0"/>
        <v>54</v>
      </c>
      <c r="K24" s="23">
        <v>1</v>
      </c>
      <c r="L24" s="69">
        <f t="shared" si="1"/>
        <v>225</v>
      </c>
      <c r="M24" s="76"/>
      <c r="N24" s="75"/>
      <c r="O24" s="19">
        <v>0.25</v>
      </c>
      <c r="P24" s="20">
        <f t="shared" si="3"/>
        <v>56.25</v>
      </c>
    </row>
    <row r="25" spans="2:16" ht="15.75" thickBot="1" x14ac:dyDescent="0.3">
      <c r="B25" s="6" t="s">
        <v>58</v>
      </c>
      <c r="C25" s="61">
        <v>200</v>
      </c>
      <c r="E25" s="9" t="s">
        <v>58</v>
      </c>
      <c r="F25" s="9">
        <v>200</v>
      </c>
      <c r="G25" s="283"/>
      <c r="H25" s="284"/>
      <c r="I25" s="19">
        <v>0.24</v>
      </c>
      <c r="J25" s="69">
        <f t="shared" si="0"/>
        <v>48</v>
      </c>
      <c r="K25" s="23">
        <v>1</v>
      </c>
      <c r="L25" s="69">
        <f t="shared" si="1"/>
        <v>200</v>
      </c>
      <c r="M25" s="76"/>
      <c r="N25" s="75"/>
      <c r="O25" s="19">
        <v>0.14499999999999999</v>
      </c>
      <c r="P25" s="20">
        <f t="shared" si="3"/>
        <v>28.999999999999996</v>
      </c>
    </row>
    <row r="26" spans="2:16" x14ac:dyDescent="0.25">
      <c r="E26" s="9" t="s">
        <v>59</v>
      </c>
      <c r="F26" s="9">
        <v>185</v>
      </c>
      <c r="G26" s="283"/>
      <c r="H26" s="284"/>
      <c r="I26" s="19">
        <v>0.24</v>
      </c>
      <c r="J26" s="69">
        <f t="shared" si="0"/>
        <v>44.4</v>
      </c>
      <c r="K26" s="23">
        <v>1</v>
      </c>
      <c r="L26" s="69">
        <f t="shared" si="1"/>
        <v>185</v>
      </c>
      <c r="M26" s="76"/>
      <c r="N26" s="75"/>
      <c r="O26" s="19">
        <v>0.14499999999999999</v>
      </c>
      <c r="P26" s="20">
        <f t="shared" si="3"/>
        <v>26.824999999999999</v>
      </c>
    </row>
    <row r="27" spans="2:16" x14ac:dyDescent="0.25">
      <c r="E27" s="9" t="s">
        <v>60</v>
      </c>
      <c r="F27" s="9">
        <v>170</v>
      </c>
      <c r="G27" s="283"/>
      <c r="H27" s="284"/>
      <c r="I27" s="19">
        <v>0.24</v>
      </c>
      <c r="J27" s="69">
        <f t="shared" si="0"/>
        <v>40.799999999999997</v>
      </c>
      <c r="K27" s="23">
        <v>1</v>
      </c>
      <c r="L27" s="69">
        <f t="shared" si="1"/>
        <v>170</v>
      </c>
      <c r="M27" s="76"/>
      <c r="N27" s="75"/>
      <c r="O27" s="19">
        <v>0.14499999999999999</v>
      </c>
      <c r="P27" s="20">
        <f t="shared" si="3"/>
        <v>24.65</v>
      </c>
    </row>
    <row r="28" spans="2:16" x14ac:dyDescent="0.25">
      <c r="E28" s="9" t="s">
        <v>61</v>
      </c>
      <c r="F28" s="9">
        <v>155</v>
      </c>
      <c r="G28" s="283"/>
      <c r="H28" s="284"/>
      <c r="I28" s="19">
        <v>0.24</v>
      </c>
      <c r="J28" s="69">
        <f t="shared" si="0"/>
        <v>37.199999999999996</v>
      </c>
      <c r="K28" s="23">
        <v>1</v>
      </c>
      <c r="L28" s="69">
        <f t="shared" si="1"/>
        <v>155</v>
      </c>
      <c r="M28" s="76"/>
      <c r="N28" s="75"/>
      <c r="O28" s="19">
        <v>0.14499999999999999</v>
      </c>
      <c r="P28" s="20">
        <f t="shared" si="3"/>
        <v>22.474999999999998</v>
      </c>
    </row>
    <row r="29" spans="2:16" ht="15.75" thickBot="1" x14ac:dyDescent="0.3">
      <c r="E29" s="9" t="s">
        <v>62</v>
      </c>
      <c r="F29" s="9">
        <v>140</v>
      </c>
      <c r="G29" s="283"/>
      <c r="H29" s="284"/>
      <c r="I29" s="70">
        <v>0.24</v>
      </c>
      <c r="J29" s="71">
        <f t="shared" si="0"/>
        <v>33.6</v>
      </c>
      <c r="K29" s="23">
        <v>1</v>
      </c>
      <c r="L29" s="69">
        <f t="shared" si="1"/>
        <v>140</v>
      </c>
      <c r="M29" s="76"/>
      <c r="N29" s="75"/>
      <c r="O29" s="70">
        <v>0.14499999999999999</v>
      </c>
      <c r="P29" s="58">
        <f t="shared" si="3"/>
        <v>20.299999999999997</v>
      </c>
    </row>
    <row r="30" spans="2:16" x14ac:dyDescent="0.25">
      <c r="E30" s="9" t="s">
        <v>63</v>
      </c>
      <c r="F30" s="9">
        <v>125</v>
      </c>
      <c r="G30" s="283"/>
      <c r="H30" s="285"/>
      <c r="I30" s="288"/>
      <c r="J30" s="282"/>
      <c r="K30" s="23">
        <v>1</v>
      </c>
      <c r="L30" s="69">
        <f t="shared" si="1"/>
        <v>125</v>
      </c>
      <c r="M30" s="76"/>
      <c r="N30" s="79"/>
      <c r="O30" s="78"/>
      <c r="P30" s="73"/>
    </row>
    <row r="31" spans="2:16" x14ac:dyDescent="0.25">
      <c r="E31" s="9" t="s">
        <v>64</v>
      </c>
      <c r="F31" s="9">
        <v>110</v>
      </c>
      <c r="G31" s="283"/>
      <c r="H31" s="285"/>
      <c r="I31" s="285"/>
      <c r="J31" s="284"/>
      <c r="K31" s="23">
        <v>1</v>
      </c>
      <c r="L31" s="69">
        <f t="shared" si="1"/>
        <v>110</v>
      </c>
      <c r="M31" s="76"/>
      <c r="N31" s="79"/>
      <c r="O31" s="77"/>
      <c r="P31" s="75"/>
    </row>
    <row r="32" spans="2:16" x14ac:dyDescent="0.25">
      <c r="E32" s="9" t="s">
        <v>65</v>
      </c>
      <c r="F32" s="9">
        <v>95</v>
      </c>
      <c r="G32" s="283"/>
      <c r="H32" s="285"/>
      <c r="I32" s="285"/>
      <c r="J32" s="284"/>
      <c r="K32" s="23">
        <v>1</v>
      </c>
      <c r="L32" s="69">
        <f t="shared" si="1"/>
        <v>95</v>
      </c>
      <c r="M32" s="76"/>
      <c r="N32" s="79"/>
      <c r="O32" s="77"/>
      <c r="P32" s="75"/>
    </row>
    <row r="33" spans="5:16" x14ac:dyDescent="0.25">
      <c r="E33" s="9" t="s">
        <v>66</v>
      </c>
      <c r="F33" s="9">
        <v>80</v>
      </c>
      <c r="G33" s="283"/>
      <c r="H33" s="285"/>
      <c r="I33" s="285"/>
      <c r="J33" s="284"/>
      <c r="K33" s="23">
        <v>1</v>
      </c>
      <c r="L33" s="69">
        <f t="shared" si="1"/>
        <v>80</v>
      </c>
      <c r="M33" s="76"/>
      <c r="N33" s="79"/>
      <c r="O33" s="77"/>
      <c r="P33" s="75"/>
    </row>
    <row r="34" spans="5:16" x14ac:dyDescent="0.25">
      <c r="E34" s="9" t="s">
        <v>67</v>
      </c>
      <c r="F34" s="9">
        <v>75</v>
      </c>
      <c r="G34" s="283"/>
      <c r="H34" s="285"/>
      <c r="I34" s="285"/>
      <c r="J34" s="284"/>
      <c r="K34" s="23">
        <v>1</v>
      </c>
      <c r="L34" s="69">
        <f t="shared" si="1"/>
        <v>75</v>
      </c>
      <c r="M34" s="80"/>
      <c r="N34" s="81"/>
      <c r="O34" s="82"/>
      <c r="P34" s="75"/>
    </row>
    <row r="35" spans="5:16" x14ac:dyDescent="0.25">
      <c r="E35" s="9" t="s">
        <v>68</v>
      </c>
      <c r="F35" s="9">
        <v>70</v>
      </c>
      <c r="G35" s="283"/>
      <c r="H35" s="285"/>
      <c r="I35" s="285"/>
      <c r="J35" s="284"/>
      <c r="K35" s="23">
        <v>1</v>
      </c>
      <c r="L35" s="69">
        <f t="shared" si="1"/>
        <v>70</v>
      </c>
      <c r="M35" s="83"/>
      <c r="N35" s="81"/>
      <c r="O35" s="81"/>
      <c r="P35" s="75"/>
    </row>
    <row r="36" spans="5:16" x14ac:dyDescent="0.25">
      <c r="E36" s="9" t="s">
        <v>69</v>
      </c>
      <c r="F36" s="9">
        <v>65</v>
      </c>
      <c r="G36" s="283"/>
      <c r="H36" s="285"/>
      <c r="I36" s="285"/>
      <c r="J36" s="284"/>
      <c r="K36" s="23">
        <v>1</v>
      </c>
      <c r="L36" s="69">
        <f t="shared" si="1"/>
        <v>65</v>
      </c>
      <c r="M36" s="83"/>
      <c r="N36" s="81"/>
      <c r="O36" s="81"/>
      <c r="P36" s="75"/>
    </row>
    <row r="37" spans="5:16" x14ac:dyDescent="0.25">
      <c r="E37" s="9" t="s">
        <v>70</v>
      </c>
      <c r="F37" s="9">
        <v>60</v>
      </c>
      <c r="G37" s="283"/>
      <c r="H37" s="285"/>
      <c r="I37" s="285"/>
      <c r="J37" s="284"/>
      <c r="K37" s="23">
        <v>1</v>
      </c>
      <c r="L37" s="69">
        <f t="shared" si="1"/>
        <v>60</v>
      </c>
      <c r="M37" s="83"/>
      <c r="N37" s="81"/>
      <c r="O37" s="81"/>
      <c r="P37" s="75"/>
    </row>
    <row r="38" spans="5:16" x14ac:dyDescent="0.25">
      <c r="E38" s="9" t="s">
        <v>71</v>
      </c>
      <c r="F38" s="9">
        <v>55</v>
      </c>
      <c r="G38" s="283"/>
      <c r="H38" s="285"/>
      <c r="I38" s="285"/>
      <c r="J38" s="284"/>
      <c r="K38" s="23">
        <v>1</v>
      </c>
      <c r="L38" s="69">
        <f t="shared" si="1"/>
        <v>55</v>
      </c>
      <c r="M38" s="83"/>
      <c r="N38" s="81"/>
      <c r="O38" s="81"/>
      <c r="P38" s="75"/>
    </row>
    <row r="39" spans="5:16" x14ac:dyDescent="0.25">
      <c r="E39" s="9" t="s">
        <v>72</v>
      </c>
      <c r="F39" s="9">
        <v>50</v>
      </c>
      <c r="G39" s="283"/>
      <c r="H39" s="285"/>
      <c r="I39" s="285"/>
      <c r="J39" s="284"/>
      <c r="K39" s="23">
        <v>1</v>
      </c>
      <c r="L39" s="69">
        <f t="shared" si="1"/>
        <v>50</v>
      </c>
      <c r="M39" s="83"/>
      <c r="N39" s="81"/>
      <c r="O39" s="81"/>
      <c r="P39" s="75"/>
    </row>
    <row r="40" spans="5:16" x14ac:dyDescent="0.25">
      <c r="E40" s="9" t="s">
        <v>73</v>
      </c>
      <c r="F40" s="9">
        <v>45</v>
      </c>
      <c r="G40" s="283"/>
      <c r="H40" s="285"/>
      <c r="I40" s="285"/>
      <c r="J40" s="284"/>
      <c r="K40" s="23">
        <v>1</v>
      </c>
      <c r="L40" s="69">
        <f t="shared" si="1"/>
        <v>45</v>
      </c>
      <c r="M40" s="84"/>
      <c r="N40" s="79"/>
      <c r="O40" s="79"/>
      <c r="P40" s="85"/>
    </row>
    <row r="41" spans="5:16" x14ac:dyDescent="0.25">
      <c r="E41" s="9" t="s">
        <v>74</v>
      </c>
      <c r="F41" s="9">
        <v>40</v>
      </c>
      <c r="G41" s="283"/>
      <c r="H41" s="285"/>
      <c r="I41" s="285"/>
      <c r="J41" s="284"/>
      <c r="K41" s="23">
        <v>1</v>
      </c>
      <c r="L41" s="69">
        <f t="shared" si="1"/>
        <v>40</v>
      </c>
      <c r="M41" s="86"/>
      <c r="N41" s="87"/>
      <c r="O41" s="87"/>
      <c r="P41" s="85"/>
    </row>
    <row r="42" spans="5:16" x14ac:dyDescent="0.25">
      <c r="E42" s="9" t="s">
        <v>122</v>
      </c>
      <c r="F42" s="9">
        <v>35</v>
      </c>
      <c r="G42" s="283"/>
      <c r="H42" s="285"/>
      <c r="I42" s="285"/>
      <c r="J42" s="284"/>
      <c r="K42" s="23">
        <v>1</v>
      </c>
      <c r="L42" s="69">
        <f t="shared" si="1"/>
        <v>35</v>
      </c>
      <c r="M42" s="86"/>
      <c r="N42" s="87"/>
      <c r="O42" s="87"/>
      <c r="P42" s="85"/>
    </row>
    <row r="43" spans="5:16" x14ac:dyDescent="0.25">
      <c r="E43" s="9" t="s">
        <v>123</v>
      </c>
      <c r="F43" s="9">
        <v>30</v>
      </c>
      <c r="G43" s="283"/>
      <c r="H43" s="285"/>
      <c r="I43" s="285"/>
      <c r="J43" s="284"/>
      <c r="K43" s="23">
        <v>1</v>
      </c>
      <c r="L43" s="69">
        <f t="shared" si="1"/>
        <v>30</v>
      </c>
      <c r="M43" s="86"/>
      <c r="N43" s="87"/>
      <c r="O43" s="87"/>
      <c r="P43" s="85"/>
    </row>
    <row r="44" spans="5:16" x14ac:dyDescent="0.25">
      <c r="E44" s="9" t="s">
        <v>124</v>
      </c>
      <c r="F44" s="9">
        <v>25</v>
      </c>
      <c r="G44" s="283"/>
      <c r="H44" s="285"/>
      <c r="I44" s="285"/>
      <c r="J44" s="284"/>
      <c r="K44" s="23">
        <v>1</v>
      </c>
      <c r="L44" s="69">
        <f t="shared" si="1"/>
        <v>25</v>
      </c>
      <c r="M44" s="86"/>
      <c r="N44" s="87"/>
      <c r="O44" s="87"/>
      <c r="P44" s="85"/>
    </row>
    <row r="45" spans="5:16" ht="15.75" thickBot="1" x14ac:dyDescent="0.3">
      <c r="E45" s="10" t="s">
        <v>125</v>
      </c>
      <c r="F45" s="10">
        <v>20</v>
      </c>
      <c r="G45" s="286"/>
      <c r="H45" s="287"/>
      <c r="I45" s="287"/>
      <c r="J45" s="289"/>
      <c r="K45" s="24">
        <v>1</v>
      </c>
      <c r="L45" s="88">
        <f t="shared" si="1"/>
        <v>20</v>
      </c>
      <c r="M45" s="89"/>
      <c r="N45" s="90"/>
      <c r="O45" s="90"/>
      <c r="P45" s="91"/>
    </row>
  </sheetData>
  <mergeCells count="15">
    <mergeCell ref="G22:H45"/>
    <mergeCell ref="I30:J45"/>
    <mergeCell ref="G8:H8"/>
    <mergeCell ref="I8:J8"/>
    <mergeCell ref="K8:L8"/>
    <mergeCell ref="B5:C6"/>
    <mergeCell ref="E5:P6"/>
    <mergeCell ref="B2:P4"/>
    <mergeCell ref="M8:N8"/>
    <mergeCell ref="O8:P8"/>
    <mergeCell ref="C7:C9"/>
    <mergeCell ref="B7:B9"/>
    <mergeCell ref="E7:E9"/>
    <mergeCell ref="F7:P7"/>
    <mergeCell ref="F8:F9"/>
  </mergeCells>
  <pageMargins left="0.19685039370078741" right="0.19685039370078741" top="0.35433070866141736" bottom="0.23622047244094491" header="0.31496062992125984" footer="0.15748031496062992"/>
  <pageSetup paperSize="9" orientation="landscape" r:id="rId1"/>
  <headerFooter>
    <oddFooter xml:space="preserve">&amp;L&amp;"Arial,Normal"&amp;8FIH Hero Men's Indoor World Rankings - February 2018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Women's World Ranking List </vt:lpstr>
      <vt:lpstr>Men's World Ranking List</vt:lpstr>
      <vt:lpstr>Men's CF Rankings</vt:lpstr>
      <vt:lpstr>Women's CF Rankings</vt:lpstr>
      <vt:lpstr>Ranking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2023-06-27T08:13:44Z</dcterms:modified>
</cp:coreProperties>
</file>