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551" documentId="8_{B20FEDC4-2B03-4FB1-A968-4966B26CCFD4}" xr6:coauthVersionLast="47" xr6:coauthVersionMax="47" xr10:uidLastSave="{FD690880-B0BC-418B-9815-DB546EDCFB3E}"/>
  <bookViews>
    <workbookView xWindow="-120" yWindow="-120" windowWidth="29040" windowHeight="1572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3" i="5" l="1"/>
  <c r="P55" i="5"/>
  <c r="P48" i="5"/>
  <c r="P56" i="5"/>
  <c r="P52" i="5"/>
  <c r="P49" i="5"/>
  <c r="P35" i="5"/>
  <c r="I33" i="5"/>
  <c r="F33" i="5"/>
  <c r="L27" i="5"/>
  <c r="F27" i="5"/>
  <c r="K37" i="2"/>
  <c r="H37" i="2"/>
  <c r="E37" i="2"/>
  <c r="L37" i="2" s="1"/>
  <c r="K34" i="2"/>
  <c r="H34" i="2"/>
  <c r="E34" i="2"/>
  <c r="K33" i="2"/>
  <c r="L33" i="2" s="1"/>
  <c r="H33" i="2"/>
  <c r="E33" i="2"/>
  <c r="K29" i="2"/>
  <c r="H29" i="2"/>
  <c r="E29" i="2"/>
  <c r="L29" i="2" s="1"/>
  <c r="K32" i="2"/>
  <c r="H32" i="2"/>
  <c r="E32" i="2"/>
  <c r="E42" i="2"/>
  <c r="E41" i="2"/>
  <c r="E40" i="2"/>
  <c r="E39" i="2"/>
  <c r="E38" i="2"/>
  <c r="E36" i="2"/>
  <c r="E35" i="2"/>
  <c r="E31" i="2"/>
  <c r="E30" i="2"/>
  <c r="E28" i="2"/>
  <c r="E27" i="2"/>
  <c r="P64" i="5"/>
  <c r="P51" i="5"/>
  <c r="P43" i="5"/>
  <c r="P41" i="5"/>
  <c r="P57" i="5"/>
  <c r="P46" i="5"/>
  <c r="P38" i="5"/>
  <c r="L19" i="5"/>
  <c r="I19" i="5"/>
  <c r="F19" i="5"/>
  <c r="P65" i="5"/>
  <c r="P53" i="5"/>
  <c r="K71" i="2"/>
  <c r="H71" i="2"/>
  <c r="E71" i="2"/>
  <c r="K70" i="2"/>
  <c r="H70" i="2"/>
  <c r="E70" i="2"/>
  <c r="K68" i="2"/>
  <c r="H68" i="2"/>
  <c r="E68" i="2"/>
  <c r="K67" i="2"/>
  <c r="H67" i="2"/>
  <c r="E67" i="2"/>
  <c r="K61" i="2"/>
  <c r="H61" i="2"/>
  <c r="E61" i="2"/>
  <c r="K58" i="2"/>
  <c r="H58" i="2"/>
  <c r="E58" i="2"/>
  <c r="K64" i="2"/>
  <c r="H64" i="2"/>
  <c r="E64" i="2"/>
  <c r="K60" i="2"/>
  <c r="H60" i="2"/>
  <c r="E60" i="2"/>
  <c r="E57" i="2"/>
  <c r="H57" i="2"/>
  <c r="K57" i="2"/>
  <c r="K51" i="2"/>
  <c r="H51" i="2"/>
  <c r="E51" i="2"/>
  <c r="E69" i="2"/>
  <c r="E66" i="2"/>
  <c r="E65" i="2"/>
  <c r="E63" i="2"/>
  <c r="E62" i="2"/>
  <c r="E59" i="2"/>
  <c r="E56" i="2"/>
  <c r="E55" i="2"/>
  <c r="E54" i="2"/>
  <c r="E53" i="2"/>
  <c r="E52" i="2"/>
  <c r="E50" i="2"/>
  <c r="K92" i="2"/>
  <c r="H92" i="2"/>
  <c r="E92" i="2"/>
  <c r="E95" i="2"/>
  <c r="E94" i="2"/>
  <c r="E93" i="2"/>
  <c r="E91" i="2"/>
  <c r="E90" i="2"/>
  <c r="E89" i="2"/>
  <c r="E88" i="2"/>
  <c r="E87" i="2"/>
  <c r="K95" i="2"/>
  <c r="K94" i="2"/>
  <c r="K93" i="2"/>
  <c r="K91" i="2"/>
  <c r="K90" i="2"/>
  <c r="K89" i="2"/>
  <c r="K88" i="2"/>
  <c r="K87" i="2"/>
  <c r="H95" i="2"/>
  <c r="H94" i="2"/>
  <c r="H93" i="2"/>
  <c r="H91" i="2"/>
  <c r="H90" i="2"/>
  <c r="H89" i="2"/>
  <c r="H88" i="2"/>
  <c r="H87" i="2"/>
  <c r="K20" i="2"/>
  <c r="K19" i="2"/>
  <c r="K18" i="2"/>
  <c r="K17" i="2"/>
  <c r="K16" i="2"/>
  <c r="K15" i="2"/>
  <c r="H20" i="2"/>
  <c r="H19" i="2"/>
  <c r="H18" i="2"/>
  <c r="H17" i="2"/>
  <c r="H16" i="2"/>
  <c r="H15" i="2"/>
  <c r="K42" i="2"/>
  <c r="K41" i="2"/>
  <c r="K40" i="2"/>
  <c r="K39" i="2"/>
  <c r="K38" i="2"/>
  <c r="K36" i="2"/>
  <c r="K35" i="2"/>
  <c r="K31" i="2"/>
  <c r="K30" i="2"/>
  <c r="K28" i="2"/>
  <c r="K27" i="2"/>
  <c r="H42" i="2"/>
  <c r="H41" i="2"/>
  <c r="H40" i="2"/>
  <c r="H39" i="2"/>
  <c r="H38" i="2"/>
  <c r="H36" i="2"/>
  <c r="H35" i="2"/>
  <c r="H31" i="2"/>
  <c r="H30" i="2"/>
  <c r="H28" i="2"/>
  <c r="H27" i="2"/>
  <c r="K80" i="2"/>
  <c r="K79" i="2"/>
  <c r="H80" i="2"/>
  <c r="H79" i="2"/>
  <c r="K69" i="2"/>
  <c r="K66" i="2"/>
  <c r="K65" i="2"/>
  <c r="K63" i="2"/>
  <c r="K62" i="2"/>
  <c r="K59" i="2"/>
  <c r="K56" i="2"/>
  <c r="K55" i="2"/>
  <c r="K54" i="2"/>
  <c r="K53" i="2"/>
  <c r="K52" i="2"/>
  <c r="K50" i="2"/>
  <c r="H69" i="2"/>
  <c r="H66" i="2"/>
  <c r="H65" i="2"/>
  <c r="H63" i="2"/>
  <c r="H62" i="2"/>
  <c r="H59" i="2"/>
  <c r="H56" i="2"/>
  <c r="H55" i="2"/>
  <c r="H54" i="2"/>
  <c r="H53" i="2"/>
  <c r="H52" i="2"/>
  <c r="H50" i="2"/>
  <c r="P60" i="5"/>
  <c r="P66" i="5"/>
  <c r="P69" i="5"/>
  <c r="P68" i="5"/>
  <c r="I40" i="5"/>
  <c r="P40" i="5" s="1"/>
  <c r="L34" i="5"/>
  <c r="P34" i="5" s="1"/>
  <c r="L32" i="5"/>
  <c r="P32" i="5" s="1"/>
  <c r="F30" i="5"/>
  <c r="I30" i="5"/>
  <c r="L30" i="5"/>
  <c r="F25" i="5"/>
  <c r="I25" i="5"/>
  <c r="L25" i="5"/>
  <c r="F24" i="5"/>
  <c r="I24" i="5"/>
  <c r="F23" i="5"/>
  <c r="L23" i="5"/>
  <c r="F21" i="5"/>
  <c r="I21" i="5"/>
  <c r="F20" i="5"/>
  <c r="F17" i="5"/>
  <c r="I17" i="5"/>
  <c r="L17" i="5"/>
  <c r="F16" i="5"/>
  <c r="I16" i="5"/>
  <c r="L16" i="5"/>
  <c r="F29" i="5"/>
  <c r="F28" i="5"/>
  <c r="F26" i="5"/>
  <c r="F22" i="5"/>
  <c r="F18" i="5"/>
  <c r="I36" i="5"/>
  <c r="P36" i="5" s="1"/>
  <c r="I29" i="5"/>
  <c r="I28" i="5"/>
  <c r="I26" i="5"/>
  <c r="I22" i="5"/>
  <c r="I20" i="5"/>
  <c r="I18" i="5"/>
  <c r="L31" i="5"/>
  <c r="P31" i="5" s="1"/>
  <c r="L29" i="5"/>
  <c r="L28" i="5"/>
  <c r="L26" i="5"/>
  <c r="L22" i="5"/>
  <c r="L20" i="5"/>
  <c r="L18" i="5"/>
  <c r="P67" i="5"/>
  <c r="P54" i="5"/>
  <c r="P50" i="5"/>
  <c r="P58" i="5"/>
  <c r="P61" i="5"/>
  <c r="P59" i="5"/>
  <c r="P62" i="5"/>
  <c r="P47" i="5"/>
  <c r="P45" i="5"/>
  <c r="P44" i="5"/>
  <c r="P42" i="5"/>
  <c r="P39" i="5"/>
  <c r="P37" i="5"/>
  <c r="P70" i="5"/>
  <c r="P15" i="3"/>
  <c r="P13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N15" i="3"/>
  <c r="L15" i="3"/>
  <c r="J15" i="3"/>
  <c r="H15" i="3"/>
  <c r="P14" i="3"/>
  <c r="N14" i="3"/>
  <c r="L14" i="3"/>
  <c r="J14" i="3"/>
  <c r="H14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C21" i="3"/>
  <c r="C20" i="3"/>
  <c r="C19" i="3"/>
  <c r="C18" i="3"/>
  <c r="C17" i="3"/>
  <c r="C16" i="3"/>
  <c r="C15" i="3"/>
  <c r="C14" i="3"/>
  <c r="C13" i="3"/>
  <c r="C12" i="3"/>
  <c r="C11" i="3"/>
  <c r="P27" i="5" l="1"/>
  <c r="P33" i="5"/>
  <c r="L34" i="2"/>
  <c r="L32" i="2"/>
  <c r="L39" i="2"/>
  <c r="L71" i="2"/>
  <c r="P19" i="5"/>
  <c r="L67" i="2"/>
  <c r="L70" i="2"/>
  <c r="L68" i="2"/>
  <c r="L61" i="2"/>
  <c r="L64" i="2"/>
  <c r="L58" i="2"/>
  <c r="L60" i="2"/>
  <c r="L57" i="2"/>
  <c r="L51" i="2"/>
  <c r="L92" i="2"/>
  <c r="L93" i="2"/>
  <c r="P24" i="5"/>
  <c r="P26" i="5"/>
  <c r="P30" i="5"/>
  <c r="P22" i="5"/>
  <c r="P29" i="5"/>
  <c r="P20" i="5"/>
  <c r="P28" i="5"/>
  <c r="P21" i="5"/>
  <c r="P23" i="5"/>
  <c r="P25" i="5"/>
  <c r="P17" i="5"/>
  <c r="P18" i="5"/>
  <c r="P16" i="5"/>
  <c r="L36" i="2"/>
  <c r="L42" i="2"/>
  <c r="L38" i="2"/>
  <c r="L41" i="2"/>
  <c r="L17" i="2"/>
  <c r="L27" i="2"/>
  <c r="L52" i="2"/>
  <c r="L55" i="2"/>
  <c r="L89" i="2"/>
  <c r="L31" i="2"/>
  <c r="L62" i="2"/>
  <c r="L65" i="2"/>
  <c r="L66" i="2"/>
  <c r="L16" i="2"/>
  <c r="L18" i="2"/>
  <c r="L87" i="2"/>
  <c r="L88" i="2"/>
  <c r="L94" i="2"/>
  <c r="L95" i="2"/>
  <c r="L40" i="2"/>
  <c r="L35" i="2"/>
  <c r="L90" i="2"/>
  <c r="L19" i="2"/>
  <c r="L80" i="2"/>
  <c r="L20" i="2"/>
  <c r="L59" i="2"/>
  <c r="L53" i="2"/>
  <c r="L54" i="2"/>
  <c r="L69" i="2"/>
  <c r="L15" i="2"/>
  <c r="L91" i="2"/>
  <c r="L30" i="2"/>
  <c r="L56" i="2"/>
  <c r="L79" i="2"/>
  <c r="L63" i="2"/>
  <c r="L50" i="2"/>
  <c r="L28" i="2"/>
</calcChain>
</file>

<file path=xl/sharedStrings.xml><?xml version="1.0" encoding="utf-8"?>
<sst xmlns="http://schemas.openxmlformats.org/spreadsheetml/2006/main" count="419" uniqueCount="197">
  <si>
    <t>World Rank</t>
  </si>
  <si>
    <t>Country</t>
  </si>
  <si>
    <t>CF</t>
  </si>
  <si>
    <t>Total Points</t>
  </si>
  <si>
    <t>Rank</t>
  </si>
  <si>
    <t>Pts</t>
  </si>
  <si>
    <t>Germany</t>
  </si>
  <si>
    <t>Poland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</si>
  <si>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</si>
  <si>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</si>
  <si>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</si>
  <si>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</si>
  <si>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</si>
  <si>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</si>
  <si>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</si>
  <si>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</si>
  <si>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</si>
  <si>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</si>
  <si>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</si>
  <si>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England</t>
  </si>
  <si>
    <t>Argentina</t>
  </si>
  <si>
    <t>Guyana</t>
  </si>
  <si>
    <t>Namibia</t>
  </si>
  <si>
    <t>AFRICAN HOCKEY FEDERATION (MEN)</t>
  </si>
  <si>
    <t>CF Ranking</t>
  </si>
  <si>
    <t>Total Pts</t>
  </si>
  <si>
    <t>DNP</t>
  </si>
  <si>
    <t>ASIAN HOCKEY FEDERATION (MEN)</t>
  </si>
  <si>
    <t>OCEANIA HOCKEY FEDERATION (MEN)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</si>
  <si>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</si>
  <si>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</si>
  <si>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</si>
  <si>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</si>
  <si>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</si>
  <si>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</si>
  <si>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PAN AMERICAN HOCKEY FEDERATION (MEN)</t>
  </si>
  <si>
    <t>CAN</t>
  </si>
  <si>
    <t>ARG</t>
  </si>
  <si>
    <t>USA</t>
  </si>
  <si>
    <t>Ranking Points - Continental Federation Championships (Men)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</si>
  <si>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</si>
  <si>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</si>
  <si>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</si>
  <si>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</si>
  <si>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</si>
  <si>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</si>
  <si>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</si>
  <si>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</si>
  <si>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</si>
  <si>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</si>
  <si>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</si>
  <si>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</si>
  <si>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</si>
  <si>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</si>
  <si>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</si>
  <si>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</si>
  <si>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</si>
  <si>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</si>
  <si>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</si>
  <si>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</si>
  <si>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</si>
  <si>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</si>
  <si>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</si>
  <si>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</si>
  <si>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</si>
  <si>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</si>
  <si>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</si>
  <si>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</si>
  <si>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</si>
  <si>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</si>
  <si>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</si>
  <si>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</si>
  <si>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</si>
  <si>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</si>
  <si>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</si>
  <si>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</si>
  <si>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</si>
  <si>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</si>
  <si>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</si>
  <si>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Belgium</t>
  </si>
  <si>
    <t>GUY</t>
  </si>
  <si>
    <t>MAS</t>
  </si>
  <si>
    <t>GER</t>
  </si>
  <si>
    <t>AUT</t>
  </si>
  <si>
    <t>SCO</t>
  </si>
  <si>
    <t>RSA</t>
  </si>
  <si>
    <t>NAM</t>
  </si>
  <si>
    <t>NED</t>
  </si>
  <si>
    <t>MEN</t>
  </si>
  <si>
    <t>Oman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</si>
  <si>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</si>
  <si>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</si>
  <si>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</si>
  <si>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</si>
  <si>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</si>
  <si>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</si>
  <si>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</si>
  <si>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</si>
  <si>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</si>
  <si>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</si>
  <si>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</si>
  <si>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BAN</t>
  </si>
  <si>
    <t>Spain</t>
  </si>
  <si>
    <t>Bangladesh</t>
  </si>
  <si>
    <t>IRL</t>
  </si>
  <si>
    <t>IND</t>
  </si>
  <si>
    <t>PAK</t>
  </si>
  <si>
    <t>KOR</t>
  </si>
  <si>
    <t>JPN</t>
  </si>
  <si>
    <t>CHN</t>
  </si>
  <si>
    <t>OMA</t>
  </si>
  <si>
    <t>EVENT CANCELED DUE TO COVID</t>
  </si>
  <si>
    <t>Junior PanAmerican Championships</t>
  </si>
  <si>
    <t>CHI</t>
  </si>
  <si>
    <t>BRA</t>
  </si>
  <si>
    <t>EGY</t>
  </si>
  <si>
    <t>TAN</t>
  </si>
  <si>
    <t>Junior African Cup</t>
  </si>
  <si>
    <t>KEN</t>
  </si>
  <si>
    <t>AUS</t>
  </si>
  <si>
    <t>NZL</t>
  </si>
  <si>
    <t>Junior Oceania Cup</t>
  </si>
  <si>
    <t>FRA</t>
  </si>
  <si>
    <t>FIN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</si>
  <si>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</si>
  <si>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</si>
  <si>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</si>
  <si>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</si>
  <si>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</si>
  <si>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</si>
  <si>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</si>
  <si>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</si>
  <si>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</si>
  <si>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</si>
  <si>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</si>
  <si>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</si>
  <si>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</si>
  <si>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RUS</t>
  </si>
  <si>
    <t>BLR</t>
  </si>
  <si>
    <t>POR</t>
  </si>
  <si>
    <t>France</t>
  </si>
  <si>
    <t>India</t>
  </si>
  <si>
    <t>Korea</t>
  </si>
  <si>
    <t>Pakistan</t>
  </si>
  <si>
    <t>Chile</t>
  </si>
  <si>
    <t>United States</t>
  </si>
  <si>
    <t>Egypt</t>
  </si>
  <si>
    <t>New Zealand</t>
  </si>
  <si>
    <t>Japan</t>
  </si>
  <si>
    <t>Kenya</t>
  </si>
  <si>
    <t>Brazil</t>
  </si>
  <si>
    <t xml:space="preserve">APPLYING THE OLD SENIOR OUTDOOR WEITHING </t>
  </si>
  <si>
    <t xml:space="preserve">   NOTE: The ranking points allocated to each country are to establish Continental Ranking ONLY. Separate points are then allocated to each Country based upon the weightings for each CF </t>
  </si>
  <si>
    <t>Scotland</t>
  </si>
  <si>
    <t>Ireland</t>
  </si>
  <si>
    <t>Italy</t>
  </si>
  <si>
    <t>Wales</t>
  </si>
  <si>
    <t>Ukraine</t>
  </si>
  <si>
    <t>Lithuania</t>
  </si>
  <si>
    <t>Russia</t>
  </si>
  <si>
    <t>Switzerland</t>
  </si>
  <si>
    <t>Portugal</t>
  </si>
  <si>
    <t>Finland</t>
  </si>
  <si>
    <t>Belarus</t>
  </si>
  <si>
    <t>Türkiye</t>
  </si>
  <si>
    <t>RANKINGS - JUNIOR (U21)</t>
  </si>
  <si>
    <t>TPE</t>
  </si>
  <si>
    <t>THA</t>
  </si>
  <si>
    <t>Chinese Taipei</t>
  </si>
  <si>
    <t>Thailand</t>
  </si>
  <si>
    <t>UZB</t>
  </si>
  <si>
    <t>Uzbekistan</t>
  </si>
  <si>
    <t>China</t>
  </si>
  <si>
    <t>Junior World Cup</t>
  </si>
  <si>
    <t>Junior Continental Cups</t>
  </si>
  <si>
    <t>Next Ranking Update:  Completion of the next Continental Qualifier in 2024</t>
  </si>
  <si>
    <t>EUROHOCKEY (MEN)</t>
  </si>
  <si>
    <t xml:space="preserve">Junior Asian Cup </t>
  </si>
  <si>
    <t>SRI</t>
  </si>
  <si>
    <t>INA</t>
  </si>
  <si>
    <t>HKG</t>
  </si>
  <si>
    <t>SGP</t>
  </si>
  <si>
    <t>For the 1st division of the Junior Asian Cup, It was attributed the same results of the previous Event for the 2020/2021 edition that was canceled due to COVID. As the AHF Cup 2019 was still held, the points from this competition were taken in consideration.</t>
  </si>
  <si>
    <t>IRI</t>
  </si>
  <si>
    <t>Sri Lanka</t>
  </si>
  <si>
    <t>Hong Kong China</t>
  </si>
  <si>
    <t>Indonesia</t>
  </si>
  <si>
    <t>Singapore</t>
  </si>
  <si>
    <t>Iran</t>
  </si>
  <si>
    <t>Czechia</t>
  </si>
  <si>
    <t>Tanzania</t>
  </si>
  <si>
    <t xml:space="preserve">  CONTINENTAL RANKINGS (MEN)                                                                                                                         December 2024</t>
  </si>
  <si>
    <t>Current Update: Completion of the Junior Asia Cup - December 2024</t>
  </si>
  <si>
    <t>LUX</t>
  </si>
  <si>
    <t>Luxembourg</t>
  </si>
  <si>
    <t>EH</t>
  </si>
  <si>
    <t>2019 - 2024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</si>
</sst>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20"/>
      <color rgb="FF002060"/>
      <name val="Calibri"/>
      <family val="2"/>
      <scheme val="minor"/>
    </font>
    <font>
      <b/>
      <sz val="1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164" fontId="4" fillId="0" borderId="29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30" xfId="0" applyNumberFormat="1" applyFont="1" applyBorder="1" applyAlignment="1">
      <alignment horizontal="center"/>
    </xf>
    <xf numFmtId="9" fontId="4" fillId="0" borderId="29" xfId="0" applyNumberFormat="1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1" fontId="4" fillId="0" borderId="39" xfId="0" applyNumberFormat="1" applyFont="1" applyBorder="1" applyAlignment="1">
      <alignment horizontal="center"/>
    </xf>
    <xf numFmtId="1" fontId="4" fillId="0" borderId="9" xfId="0" applyNumberFormat="1" applyFont="1" applyBorder="1"/>
    <xf numFmtId="0" fontId="4" fillId="0" borderId="11" xfId="0" applyFont="1" applyBorder="1"/>
    <xf numFmtId="0" fontId="4" fillId="0" borderId="9" xfId="0" applyFont="1" applyBorder="1"/>
    <xf numFmtId="0" fontId="4" fillId="0" borderId="39" xfId="0" applyFont="1" applyBorder="1"/>
    <xf numFmtId="0" fontId="4" fillId="0" borderId="27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4" fillId="0" borderId="40" xfId="0" applyFont="1" applyBorder="1"/>
    <xf numFmtId="9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42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9" fontId="7" fillId="3" borderId="46" xfId="0" applyNumberFormat="1" applyFont="1" applyFill="1" applyBorder="1" applyAlignment="1">
      <alignment horizontal="center"/>
    </xf>
    <xf numFmtId="164" fontId="4" fillId="0" borderId="43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165" fontId="4" fillId="0" borderId="16" xfId="0" applyNumberFormat="1" applyFont="1" applyBorder="1" applyAlignment="1">
      <alignment horizontal="center"/>
    </xf>
    <xf numFmtId="0" fontId="12" fillId="0" borderId="0" xfId="0" applyFont="1"/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3" fillId="7" borderId="1" xfId="0" applyNumberFormat="1" applyFont="1" applyFill="1" applyBorder="1" applyAlignment="1">
      <alignment horizontal="center"/>
    </xf>
    <xf numFmtId="2" fontId="13" fillId="7" borderId="8" xfId="0" applyNumberFormat="1" applyFont="1" applyFill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2" fontId="4" fillId="0" borderId="6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15" fillId="0" borderId="0" xfId="0" applyFont="1"/>
    <xf numFmtId="1" fontId="4" fillId="0" borderId="5" xfId="0" applyNumberFormat="1" applyFont="1" applyBorder="1" applyAlignment="1">
      <alignment horizontal="center"/>
    </xf>
    <xf numFmtId="2" fontId="2" fillId="0" borderId="44" xfId="0" applyNumberFormat="1" applyFont="1" applyBorder="1"/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2" fillId="0" borderId="23" xfId="0" applyNumberFormat="1" applyFont="1" applyBorder="1"/>
    <xf numFmtId="2" fontId="2" fillId="0" borderId="52" xfId="0" applyNumberFormat="1" applyFont="1" applyBorder="1"/>
    <xf numFmtId="2" fontId="5" fillId="0" borderId="11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/>
    </xf>
    <xf numFmtId="2" fontId="2" fillId="0" borderId="55" xfId="0" applyNumberFormat="1" applyFont="1" applyBorder="1"/>
    <xf numFmtId="0" fontId="4" fillId="0" borderId="29" xfId="0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 vertical="center"/>
    </xf>
    <xf numFmtId="0" fontId="2" fillId="0" borderId="5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20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/>
    <xf numFmtId="0" fontId="3" fillId="0" borderId="23" xfId="0" applyFont="1" applyBorder="1" applyAlignment="1">
      <alignment horizontal="left"/>
    </xf>
    <xf numFmtId="0" fontId="3" fillId="0" borderId="52" xfId="0" applyFont="1" applyBorder="1"/>
    <xf numFmtId="0" fontId="3" fillId="0" borderId="44" xfId="0" applyFont="1" applyBorder="1"/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2" fontId="4" fillId="6" borderId="16" xfId="0" applyNumberFormat="1" applyFont="1" applyFill="1" applyBorder="1" applyAlignment="1">
      <alignment horizontal="center"/>
    </xf>
    <xf numFmtId="2" fontId="4" fillId="6" borderId="58" xfId="0" applyNumberFormat="1" applyFont="1" applyFill="1" applyBorder="1" applyAlignment="1">
      <alignment horizontal="center"/>
    </xf>
    <xf numFmtId="2" fontId="13" fillId="7" borderId="20" xfId="0" applyNumberFormat="1" applyFont="1" applyFill="1" applyBorder="1" applyAlignment="1">
      <alignment horizontal="center"/>
    </xf>
    <xf numFmtId="2" fontId="13" fillId="7" borderId="23" xfId="0" applyNumberFormat="1" applyFont="1" applyFill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2" fontId="13" fillId="7" borderId="52" xfId="0" applyNumberFormat="1" applyFont="1" applyFill="1" applyBorder="1" applyAlignment="1">
      <alignment horizontal="center"/>
    </xf>
    <xf numFmtId="0" fontId="5" fillId="0" borderId="39" xfId="0" applyFont="1" applyBorder="1" applyAlignment="1">
      <alignment horizontal="center" vertical="center"/>
    </xf>
    <xf numFmtId="2" fontId="13" fillId="7" borderId="39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57" xfId="0" applyFont="1" applyBorder="1" applyAlignment="1">
      <alignment horizontal="center" vertical="center"/>
    </xf>
    <xf numFmtId="2" fontId="13" fillId="7" borderId="13" xfId="0" applyNumberFormat="1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0" borderId="52" xfId="0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2" fontId="4" fillId="0" borderId="25" xfId="0" applyNumberFormat="1" applyFont="1" applyBorder="1" applyAlignment="1">
      <alignment horizontal="center"/>
    </xf>
    <xf numFmtId="2" fontId="4" fillId="0" borderId="59" xfId="0" applyNumberFormat="1" applyFont="1" applyBorder="1" applyAlignment="1">
      <alignment horizontal="center"/>
    </xf>
    <xf numFmtId="1" fontId="4" fillId="0" borderId="25" xfId="0" applyNumberFormat="1" applyFont="1" applyBorder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5" fillId="0" borderId="46" xfId="0" applyNumberFormat="1" applyFont="1" applyBorder="1" applyAlignment="1">
      <alignment horizontal="center"/>
    </xf>
    <xf numFmtId="1" fontId="5" fillId="0" borderId="58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4" fillId="8" borderId="49" xfId="0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horizontal="center" vertical="center"/>
    </xf>
    <xf numFmtId="0" fontId="14" fillId="8" borderId="35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0" fontId="14" fillId="8" borderId="45" xfId="0" applyFont="1" applyFill="1" applyBorder="1" applyAlignment="1">
      <alignment horizontal="center" vertical="center"/>
    </xf>
    <xf numFmtId="0" fontId="14" fillId="8" borderId="47" xfId="0" applyFont="1" applyFill="1" applyBorder="1" applyAlignment="1">
      <alignment horizontal="center" vertical="center"/>
    </xf>
    <xf numFmtId="0" fontId="0" fillId="10" borderId="48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21" fillId="15" borderId="49" xfId="0" applyFont="1" applyFill="1" applyBorder="1" applyAlignment="1">
      <alignment horizontal="center" vertical="center"/>
    </xf>
    <xf numFmtId="0" fontId="21" fillId="15" borderId="34" xfId="0" applyFont="1" applyFill="1" applyBorder="1" applyAlignment="1">
      <alignment horizontal="center" vertical="center"/>
    </xf>
    <xf numFmtId="0" fontId="21" fillId="15" borderId="35" xfId="0" applyFont="1" applyFill="1" applyBorder="1" applyAlignment="1">
      <alignment horizontal="center" vertical="center"/>
    </xf>
    <xf numFmtId="0" fontId="21" fillId="15" borderId="50" xfId="0" applyFont="1" applyFill="1" applyBorder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15" borderId="51" xfId="0" applyFont="1" applyFill="1" applyBorder="1" applyAlignment="1">
      <alignment horizontal="center" vertical="center"/>
    </xf>
    <xf numFmtId="0" fontId="21" fillId="15" borderId="48" xfId="0" applyFont="1" applyFill="1" applyBorder="1" applyAlignment="1">
      <alignment horizontal="center" vertical="center"/>
    </xf>
    <xf numFmtId="0" fontId="21" fillId="15" borderId="45" xfId="0" applyFont="1" applyFill="1" applyBorder="1" applyAlignment="1">
      <alignment horizontal="center" vertical="center"/>
    </xf>
    <xf numFmtId="0" fontId="21" fillId="15" borderId="47" xfId="0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0" fontId="14" fillId="9" borderId="48" xfId="0" applyFont="1" applyFill="1" applyBorder="1" applyAlignment="1">
      <alignment horizontal="center" vertical="center"/>
    </xf>
    <xf numFmtId="0" fontId="14" fillId="9" borderId="45" xfId="0" applyFont="1" applyFill="1" applyBorder="1" applyAlignment="1">
      <alignment horizontal="center" vertical="center"/>
    </xf>
    <xf numFmtId="0" fontId="14" fillId="9" borderId="4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8" fillId="12" borderId="49" xfId="0" applyFont="1" applyFill="1" applyBorder="1" applyAlignment="1">
      <alignment horizontal="center" vertical="center"/>
    </xf>
    <xf numFmtId="0" fontId="18" fillId="12" borderId="34" xfId="0" applyFont="1" applyFill="1" applyBorder="1" applyAlignment="1">
      <alignment horizontal="center" vertical="center"/>
    </xf>
    <xf numFmtId="0" fontId="18" fillId="12" borderId="35" xfId="0" applyFont="1" applyFill="1" applyBorder="1" applyAlignment="1">
      <alignment horizontal="center" vertical="center"/>
    </xf>
    <xf numFmtId="0" fontId="18" fillId="12" borderId="48" xfId="0" applyFont="1" applyFill="1" applyBorder="1" applyAlignment="1">
      <alignment horizontal="center" vertical="center"/>
    </xf>
    <xf numFmtId="0" fontId="18" fillId="12" borderId="45" xfId="0" applyFont="1" applyFill="1" applyBorder="1" applyAlignment="1">
      <alignment horizontal="center" vertical="center"/>
    </xf>
    <xf numFmtId="0" fontId="18" fillId="12" borderId="47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9" fillId="14" borderId="49" xfId="0" applyFont="1" applyFill="1" applyBorder="1" applyAlignment="1">
      <alignment horizontal="center" vertical="center" wrapText="1"/>
    </xf>
    <xf numFmtId="0" fontId="19" fillId="14" borderId="34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0" fontId="19" fillId="14" borderId="50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19" fillId="14" borderId="51" xfId="0" applyFont="1" applyFill="1" applyBorder="1" applyAlignment="1">
      <alignment horizontal="center" vertical="center" wrapText="1"/>
    </xf>
    <xf numFmtId="0" fontId="19" fillId="14" borderId="48" xfId="0" applyFont="1" applyFill="1" applyBorder="1" applyAlignment="1">
      <alignment horizontal="center" vertical="center" wrapText="1"/>
    </xf>
    <xf numFmtId="0" fontId="19" fillId="14" borderId="45" xfId="0" applyFont="1" applyFill="1" applyBorder="1" applyAlignment="1">
      <alignment horizontal="center" vertical="center" wrapText="1"/>
    </xf>
    <xf numFmtId="0" fontId="19" fillId="14" borderId="4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0" borderId="48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18" fillId="13" borderId="31" xfId="0" applyFont="1" applyFill="1" applyBorder="1" applyAlignment="1">
      <alignment horizontal="center"/>
    </xf>
    <xf numFmtId="0" fontId="18" fillId="13" borderId="32" xfId="0" applyFont="1" applyFill="1" applyBorder="1" applyAlignment="1">
      <alignment horizontal="center"/>
    </xf>
    <xf numFmtId="0" fontId="18" fillId="13" borderId="33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0" fontId="17" fillId="11" borderId="4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547687</xdr:colOff>
      <xdr:row>0</xdr:row>
      <xdr:rowOff>80963</xdr:rowOff>
    </xdr:from>
    <xdr:to>
      <xdr:col>3</xdr:col>
      <xdr:colOff>219074</xdr:colOff>
      <xdr:row>2</xdr:row>
      <xdr:rowOff>220426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37" y="80963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48975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75852" cy="521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377407</xdr:colOff>
      <xdr:row>1</xdr:row>
      <xdr:rowOff>89860</xdr:rowOff>
    </xdr:from>
    <xdr:to>
      <xdr:col>7</xdr:col>
      <xdr:colOff>338639</xdr:colOff>
      <xdr:row>3</xdr:row>
      <xdr:rowOff>127961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0567" y="278563"/>
          <a:ext cx="796916" cy="41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AK73"/>
  <sheetViews>
    <sheetView tabSelected="1" zoomScale="112" zoomScaleNormal="112" workbookViewId="0">
      <selection activeCell="T60" sqref="T60"/>
    </sheetView>
  </sheetViews>
  <sheetFormatPr defaultRowHeight="15" x14ac:dyDescent="0.25"/>
  <cols>
    <col min="1" max="1" width="4.5703125" customWidth="1"/>
    <col min="2" max="2" width="13.5703125" customWidth="1"/>
    <col min="3" max="3" width="5.140625" customWidth="1"/>
    <col min="4" max="4" width="4.42578125" customWidth="1"/>
    <col min="5" max="5" width="6.5703125" bestFit="1" customWidth="1"/>
    <col min="6" max="6" width="6.5703125" customWidth="1"/>
    <col min="7" max="7" width="4" customWidth="1"/>
    <col min="8" max="8" width="6.5703125" bestFit="1" customWidth="1"/>
    <col min="9" max="9" width="5.5703125" customWidth="1"/>
    <col min="10" max="10" width="4.140625" customWidth="1"/>
    <col min="11" max="11" width="6.5703125" bestFit="1" customWidth="1"/>
    <col min="12" max="12" width="5.7109375" bestFit="1" customWidth="1"/>
    <col min="13" max="13" width="5.140625" customWidth="1"/>
    <col min="14" max="14" width="4.140625" customWidth="1"/>
    <col min="15" max="15" width="8.85546875" customWidth="1"/>
    <col min="16" max="16" width="6.85546875" customWidth="1"/>
  </cols>
  <sheetData>
    <row r="1" spans="1:37" ht="15" customHeight="1" x14ac:dyDescent="0.25">
      <c r="A1" s="200" t="s">
        <v>165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2"/>
    </row>
    <row r="2" spans="1:37" ht="15" customHeight="1" x14ac:dyDescent="0.25">
      <c r="A2" s="203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5"/>
    </row>
    <row r="3" spans="1:37" ht="24.75" customHeight="1" thickBot="1" x14ac:dyDescent="0.3">
      <c r="A3" s="206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8"/>
    </row>
    <row r="4" spans="1:37" ht="15" customHeight="1" x14ac:dyDescent="0.25">
      <c r="A4" s="191" t="s">
        <v>88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</row>
    <row r="5" spans="1:37" ht="15" customHeight="1" x14ac:dyDescent="0.25">
      <c r="A5" s="194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6"/>
    </row>
    <row r="6" spans="1:37" ht="15" customHeight="1" x14ac:dyDescent="0.25">
      <c r="A6" s="194"/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6"/>
    </row>
    <row r="7" spans="1:37" ht="9.75" customHeight="1" thickBot="1" x14ac:dyDescent="0.3">
      <c r="A7" s="197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9"/>
      <c r="Q7" s="47"/>
      <c r="S7" s="49"/>
      <c r="T7" s="49"/>
      <c r="U7" s="49"/>
      <c r="V7" s="49"/>
      <c r="W7" s="49"/>
      <c r="Y7" s="49"/>
      <c r="Z7" s="49"/>
      <c r="AA7" s="49"/>
      <c r="AB7" s="49"/>
      <c r="AC7" s="49"/>
      <c r="AD7" s="47"/>
      <c r="AE7" s="47"/>
      <c r="AF7" s="47"/>
      <c r="AG7" s="47"/>
      <c r="AH7" s="47"/>
      <c r="AI7" s="47"/>
      <c r="AJ7" s="47"/>
      <c r="AK7" s="47"/>
    </row>
    <row r="8" spans="1:37" ht="11.25" customHeight="1" x14ac:dyDescent="0.25">
      <c r="A8" s="220" t="s">
        <v>192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2"/>
      <c r="Q8" s="47"/>
      <c r="W8" s="49"/>
      <c r="X8" s="49"/>
      <c r="Y8" s="49"/>
      <c r="Z8" s="49"/>
      <c r="AA8" s="49"/>
      <c r="AB8" s="49"/>
      <c r="AC8" s="49"/>
      <c r="AD8" s="47"/>
      <c r="AE8" s="47"/>
      <c r="AF8" s="47"/>
      <c r="AG8" s="47"/>
      <c r="AH8" s="47"/>
      <c r="AI8" s="47"/>
      <c r="AJ8" s="47"/>
      <c r="AK8" s="47"/>
    </row>
    <row r="9" spans="1:37" ht="10.5" customHeight="1" thickBot="1" x14ac:dyDescent="0.3">
      <c r="A9" s="223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5"/>
      <c r="Q9" s="47"/>
      <c r="S9" s="49"/>
      <c r="T9" s="49"/>
      <c r="U9" s="49"/>
      <c r="V9" s="49"/>
      <c r="W9" s="49"/>
      <c r="Y9" s="49"/>
      <c r="Z9" s="49"/>
      <c r="AA9" s="49"/>
      <c r="AB9" s="49"/>
      <c r="AC9" s="49"/>
      <c r="AD9" s="47"/>
      <c r="AE9" s="47"/>
      <c r="AF9" s="47"/>
      <c r="AG9" s="47"/>
      <c r="AH9" s="47"/>
      <c r="AI9" s="47"/>
      <c r="AJ9" s="47"/>
      <c r="AK9" s="47"/>
    </row>
    <row r="10" spans="1:37" ht="11.25" customHeight="1" x14ac:dyDescent="0.25">
      <c r="A10" s="182" t="s">
        <v>175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4"/>
      <c r="Q10" s="47"/>
      <c r="R10" s="49"/>
      <c r="S10" s="49"/>
      <c r="T10" s="49"/>
      <c r="U10" s="49"/>
      <c r="V10" s="49"/>
      <c r="W10" s="49"/>
      <c r="Y10" s="49"/>
      <c r="Z10" s="49"/>
      <c r="AA10" s="49"/>
      <c r="AB10" s="49"/>
      <c r="AC10" s="49"/>
      <c r="AD10" s="47"/>
      <c r="AE10" s="47"/>
      <c r="AF10" s="47"/>
      <c r="AG10" s="47"/>
      <c r="AH10" s="47"/>
      <c r="AI10" s="47"/>
      <c r="AJ10" s="47"/>
      <c r="AK10" s="47"/>
    </row>
    <row r="11" spans="1:37" ht="11.25" customHeight="1" thickBot="1" x14ac:dyDescent="0.3">
      <c r="A11" s="185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7"/>
      <c r="Q11" s="47"/>
      <c r="R11" s="49"/>
      <c r="S11" s="49"/>
      <c r="T11" s="49"/>
      <c r="U11" s="49"/>
      <c r="V11" s="49"/>
      <c r="W11" s="49"/>
      <c r="Y11" s="49"/>
      <c r="Z11" s="49"/>
      <c r="AA11" s="49"/>
      <c r="AB11" s="49"/>
      <c r="AC11" s="49"/>
      <c r="AD11" s="47"/>
      <c r="AE11" s="47"/>
      <c r="AF11" s="47"/>
      <c r="AG11" s="47"/>
      <c r="AH11" s="47"/>
      <c r="AI11" s="47"/>
      <c r="AJ11" s="47"/>
      <c r="AK11" s="47"/>
    </row>
    <row r="12" spans="1:37" ht="10.5" customHeight="1" thickBot="1" x14ac:dyDescent="0.3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90"/>
    </row>
    <row r="13" spans="1:37" x14ac:dyDescent="0.25">
      <c r="A13" s="209" t="s">
        <v>0</v>
      </c>
      <c r="B13" s="212" t="s">
        <v>1</v>
      </c>
      <c r="C13" s="215" t="s">
        <v>2</v>
      </c>
      <c r="D13" s="218">
        <v>2023</v>
      </c>
      <c r="E13" s="212"/>
      <c r="F13" s="219"/>
      <c r="G13" s="218">
        <v>2021</v>
      </c>
      <c r="H13" s="212"/>
      <c r="I13" s="219"/>
      <c r="J13" s="218">
        <v>2016</v>
      </c>
      <c r="K13" s="212"/>
      <c r="L13" s="219"/>
      <c r="M13" s="226" t="s">
        <v>196</v>
      </c>
      <c r="N13" s="227"/>
      <c r="O13" s="228"/>
      <c r="P13" s="229" t="s">
        <v>3</v>
      </c>
    </row>
    <row r="14" spans="1:37" ht="13.5" customHeight="1" x14ac:dyDescent="0.25">
      <c r="A14" s="210"/>
      <c r="B14" s="213"/>
      <c r="C14" s="216"/>
      <c r="D14" s="231" t="s">
        <v>173</v>
      </c>
      <c r="E14" s="213"/>
      <c r="F14" s="232"/>
      <c r="G14" s="179" t="s">
        <v>173</v>
      </c>
      <c r="H14" s="180"/>
      <c r="I14" s="181"/>
      <c r="J14" s="179" t="s">
        <v>173</v>
      </c>
      <c r="K14" s="180"/>
      <c r="L14" s="181"/>
      <c r="M14" s="179" t="s">
        <v>174</v>
      </c>
      <c r="N14" s="180"/>
      <c r="O14" s="181"/>
      <c r="P14" s="230"/>
    </row>
    <row r="15" spans="1:37" ht="13.5" customHeight="1" thickBot="1" x14ac:dyDescent="0.3">
      <c r="A15" s="211"/>
      <c r="B15" s="214"/>
      <c r="C15" s="217"/>
      <c r="D15" s="58" t="s">
        <v>4</v>
      </c>
      <c r="E15" s="59" t="s">
        <v>5</v>
      </c>
      <c r="F15" s="60">
        <v>1</v>
      </c>
      <c r="G15" s="58" t="s">
        <v>4</v>
      </c>
      <c r="H15" s="59" t="s">
        <v>5</v>
      </c>
      <c r="I15" s="60">
        <v>0.5</v>
      </c>
      <c r="J15" s="58" t="s">
        <v>4</v>
      </c>
      <c r="K15" s="59" t="s">
        <v>5</v>
      </c>
      <c r="L15" s="60">
        <v>0.25</v>
      </c>
      <c r="M15" s="58" t="s">
        <v>2</v>
      </c>
      <c r="N15" s="59" t="s">
        <v>4</v>
      </c>
      <c r="O15" s="60" t="s">
        <v>5</v>
      </c>
      <c r="P15" s="230"/>
    </row>
    <row r="16" spans="1:37" ht="13.5" customHeight="1" x14ac:dyDescent="0.25">
      <c r="A16" s="125">
        <v>1</v>
      </c>
      <c r="B16" s="144" t="s">
        <v>6</v>
      </c>
      <c r="C16" s="125" t="s">
        <v>195</v>
      </c>
      <c r="D16" s="135">
        <v>1</v>
      </c>
      <c r="E16" s="136">
        <v>1000</v>
      </c>
      <c r="F16" s="99">
        <f t="shared" ref="F16:F29" si="0">E16*100/100</f>
        <v>1000</v>
      </c>
      <c r="G16" s="135">
        <v>2</v>
      </c>
      <c r="H16" s="136">
        <v>800</v>
      </c>
      <c r="I16" s="99">
        <f t="shared" ref="I16:I22" si="1">H16*50/100</f>
        <v>400</v>
      </c>
      <c r="J16" s="135">
        <v>3</v>
      </c>
      <c r="K16" s="85">
        <v>750</v>
      </c>
      <c r="L16" s="168">
        <f>K16*25/100</f>
        <v>187.5</v>
      </c>
      <c r="M16" s="121" t="s">
        <v>195</v>
      </c>
      <c r="N16" s="110">
        <v>3</v>
      </c>
      <c r="O16" s="104">
        <v>650</v>
      </c>
      <c r="P16" s="117">
        <f t="shared" ref="P16:P17" si="2">F16+I16+L16+O16</f>
        <v>2237.5</v>
      </c>
    </row>
    <row r="17" spans="1:16" ht="13.5" customHeight="1" x14ac:dyDescent="0.25">
      <c r="A17" s="126">
        <v>2</v>
      </c>
      <c r="B17" s="145" t="s">
        <v>141</v>
      </c>
      <c r="C17" s="126" t="s">
        <v>14</v>
      </c>
      <c r="D17" s="44">
        <v>4</v>
      </c>
      <c r="E17" s="93">
        <v>700</v>
      </c>
      <c r="F17" s="100">
        <f t="shared" si="0"/>
        <v>700</v>
      </c>
      <c r="G17" s="44">
        <v>4</v>
      </c>
      <c r="H17" s="93">
        <v>700</v>
      </c>
      <c r="I17" s="100">
        <f t="shared" si="1"/>
        <v>350</v>
      </c>
      <c r="J17" s="44">
        <v>1</v>
      </c>
      <c r="K17" s="86">
        <v>1000</v>
      </c>
      <c r="L17" s="169">
        <f>K17*25/100</f>
        <v>250</v>
      </c>
      <c r="M17" s="112" t="s">
        <v>14</v>
      </c>
      <c r="N17" s="3">
        <v>1</v>
      </c>
      <c r="O17" s="105">
        <v>675</v>
      </c>
      <c r="P17" s="117">
        <f t="shared" si="2"/>
        <v>1975</v>
      </c>
    </row>
    <row r="18" spans="1:16" ht="13.5" customHeight="1" x14ac:dyDescent="0.25">
      <c r="A18" s="126">
        <v>3</v>
      </c>
      <c r="B18" s="146" t="s">
        <v>20</v>
      </c>
      <c r="C18" s="134" t="s">
        <v>9</v>
      </c>
      <c r="D18" s="132">
        <v>7</v>
      </c>
      <c r="E18" s="133">
        <v>550</v>
      </c>
      <c r="F18" s="129">
        <f>E18*100/100</f>
        <v>550</v>
      </c>
      <c r="G18" s="132">
        <v>1</v>
      </c>
      <c r="H18" s="133">
        <v>1000</v>
      </c>
      <c r="I18" s="129">
        <f t="shared" si="1"/>
        <v>500</v>
      </c>
      <c r="J18" s="132">
        <v>5</v>
      </c>
      <c r="K18" s="130">
        <v>650</v>
      </c>
      <c r="L18" s="170">
        <f>K18*25/100</f>
        <v>162.5</v>
      </c>
      <c r="M18" s="112" t="s">
        <v>9</v>
      </c>
      <c r="N18" s="3">
        <v>1</v>
      </c>
      <c r="O18" s="105">
        <v>750</v>
      </c>
      <c r="P18" s="131">
        <f t="shared" ref="P18:P25" si="3">F18+I18+L18+O18</f>
        <v>1962.5</v>
      </c>
    </row>
    <row r="19" spans="1:16" ht="13.5" customHeight="1" x14ac:dyDescent="0.25">
      <c r="A19" s="126">
        <v>4</v>
      </c>
      <c r="B19" s="146" t="s">
        <v>102</v>
      </c>
      <c r="C19" s="126" t="s">
        <v>195</v>
      </c>
      <c r="D19" s="44">
        <v>3</v>
      </c>
      <c r="E19" s="93">
        <v>750</v>
      </c>
      <c r="F19" s="100">
        <f t="shared" ref="F19" si="4">E19*100/100</f>
        <v>750</v>
      </c>
      <c r="G19" s="44">
        <v>7</v>
      </c>
      <c r="H19" s="93">
        <v>550</v>
      </c>
      <c r="I19" s="100">
        <f t="shared" ref="I19" si="5">H19*50/100</f>
        <v>275</v>
      </c>
      <c r="J19" s="44">
        <v>6</v>
      </c>
      <c r="K19" s="86">
        <v>600</v>
      </c>
      <c r="L19" s="169">
        <f>K19*25/100</f>
        <v>150</v>
      </c>
      <c r="M19" s="112" t="s">
        <v>195</v>
      </c>
      <c r="N19" s="3">
        <v>2</v>
      </c>
      <c r="O19" s="105">
        <v>700</v>
      </c>
      <c r="P19" s="117">
        <f t="shared" si="3"/>
        <v>1875</v>
      </c>
    </row>
    <row r="20" spans="1:16" ht="13.5" customHeight="1" x14ac:dyDescent="0.25">
      <c r="A20" s="126">
        <v>5</v>
      </c>
      <c r="B20" s="146" t="s">
        <v>11</v>
      </c>
      <c r="C20" s="126" t="s">
        <v>195</v>
      </c>
      <c r="D20" s="44">
        <v>5</v>
      </c>
      <c r="E20" s="93">
        <v>650</v>
      </c>
      <c r="F20" s="100">
        <f t="shared" si="0"/>
        <v>650</v>
      </c>
      <c r="G20" s="44">
        <v>5</v>
      </c>
      <c r="H20" s="93">
        <v>650</v>
      </c>
      <c r="I20" s="100">
        <f t="shared" si="1"/>
        <v>325</v>
      </c>
      <c r="J20" s="44">
        <v>7</v>
      </c>
      <c r="K20" s="86">
        <v>550</v>
      </c>
      <c r="L20" s="169">
        <f>K20*25/100</f>
        <v>137.5</v>
      </c>
      <c r="M20" s="112" t="s">
        <v>195</v>
      </c>
      <c r="N20" s="3">
        <v>1</v>
      </c>
      <c r="O20" s="105">
        <v>750</v>
      </c>
      <c r="P20" s="117">
        <f t="shared" si="3"/>
        <v>1862.5</v>
      </c>
    </row>
    <row r="21" spans="1:16" ht="13.5" customHeight="1" x14ac:dyDescent="0.25">
      <c r="A21" s="126">
        <v>6</v>
      </c>
      <c r="B21" s="146" t="s">
        <v>140</v>
      </c>
      <c r="C21" s="126" t="s">
        <v>195</v>
      </c>
      <c r="D21" s="44">
        <v>2</v>
      </c>
      <c r="E21" s="93">
        <v>800</v>
      </c>
      <c r="F21" s="100">
        <f t="shared" si="0"/>
        <v>800</v>
      </c>
      <c r="G21" s="44">
        <v>3</v>
      </c>
      <c r="H21" s="93">
        <v>750</v>
      </c>
      <c r="I21" s="100">
        <f t="shared" si="1"/>
        <v>375</v>
      </c>
      <c r="J21" s="44"/>
      <c r="K21" s="86"/>
      <c r="L21" s="169"/>
      <c r="M21" s="112" t="s">
        <v>195</v>
      </c>
      <c r="N21" s="3">
        <v>6</v>
      </c>
      <c r="O21" s="105">
        <v>500</v>
      </c>
      <c r="P21" s="117">
        <f t="shared" ref="P21" si="6">F21+I21+L21+O21</f>
        <v>1675</v>
      </c>
    </row>
    <row r="22" spans="1:16" ht="13.5" customHeight="1" x14ac:dyDescent="0.25">
      <c r="A22" s="126">
        <v>7</v>
      </c>
      <c r="B22" s="146" t="s">
        <v>79</v>
      </c>
      <c r="C22" s="126" t="s">
        <v>195</v>
      </c>
      <c r="D22" s="44">
        <v>9</v>
      </c>
      <c r="E22" s="93">
        <v>450</v>
      </c>
      <c r="F22" s="100">
        <f t="shared" si="0"/>
        <v>450</v>
      </c>
      <c r="G22" s="44">
        <v>6</v>
      </c>
      <c r="H22" s="93">
        <v>600</v>
      </c>
      <c r="I22" s="100">
        <f t="shared" si="1"/>
        <v>300</v>
      </c>
      <c r="J22" s="44">
        <v>2</v>
      </c>
      <c r="K22" s="86">
        <v>800</v>
      </c>
      <c r="L22" s="169">
        <f>K22*25/100</f>
        <v>200</v>
      </c>
      <c r="M22" s="112" t="s">
        <v>195</v>
      </c>
      <c r="N22" s="3">
        <v>4</v>
      </c>
      <c r="O22" s="105">
        <v>600</v>
      </c>
      <c r="P22" s="117">
        <f t="shared" si="3"/>
        <v>1550</v>
      </c>
    </row>
    <row r="23" spans="1:16" ht="13.5" customHeight="1" x14ac:dyDescent="0.25">
      <c r="A23" s="126">
        <v>8</v>
      </c>
      <c r="B23" s="146" t="s">
        <v>12</v>
      </c>
      <c r="C23" s="127" t="s">
        <v>13</v>
      </c>
      <c r="D23" s="51">
        <v>6</v>
      </c>
      <c r="E23" s="93">
        <v>600</v>
      </c>
      <c r="F23" s="100">
        <f t="shared" si="0"/>
        <v>600</v>
      </c>
      <c r="G23" s="51"/>
      <c r="H23" s="61"/>
      <c r="I23" s="101"/>
      <c r="J23" s="51">
        <v>4</v>
      </c>
      <c r="K23" s="94">
        <v>700</v>
      </c>
      <c r="L23" s="169">
        <f>K23*25/100</f>
        <v>175</v>
      </c>
      <c r="M23" s="113" t="s">
        <v>13</v>
      </c>
      <c r="N23" s="62">
        <v>1</v>
      </c>
      <c r="O23" s="105">
        <v>750</v>
      </c>
      <c r="P23" s="117">
        <f t="shared" si="3"/>
        <v>1525</v>
      </c>
    </row>
    <row r="24" spans="1:16" ht="13.5" customHeight="1" x14ac:dyDescent="0.25">
      <c r="A24" s="126">
        <v>9</v>
      </c>
      <c r="B24" s="146" t="s">
        <v>143</v>
      </c>
      <c r="C24" s="127" t="s">
        <v>14</v>
      </c>
      <c r="D24" s="51">
        <v>8</v>
      </c>
      <c r="E24" s="92">
        <v>500</v>
      </c>
      <c r="F24" s="100">
        <f t="shared" si="0"/>
        <v>500</v>
      </c>
      <c r="G24" s="51">
        <v>11</v>
      </c>
      <c r="H24" s="92">
        <v>350</v>
      </c>
      <c r="I24" s="100">
        <f>H24*50/100</f>
        <v>175</v>
      </c>
      <c r="J24" s="51"/>
      <c r="K24" s="94"/>
      <c r="L24" s="169"/>
      <c r="M24" s="113" t="s">
        <v>14</v>
      </c>
      <c r="N24" s="62">
        <v>2</v>
      </c>
      <c r="O24" s="119">
        <v>630</v>
      </c>
      <c r="P24" s="117">
        <f t="shared" si="3"/>
        <v>1305</v>
      </c>
    </row>
    <row r="25" spans="1:16" ht="13.5" customHeight="1" x14ac:dyDescent="0.25">
      <c r="A25" s="126">
        <v>10</v>
      </c>
      <c r="B25" s="146" t="s">
        <v>16</v>
      </c>
      <c r="C25" s="126" t="s">
        <v>17</v>
      </c>
      <c r="D25" s="44">
        <v>10</v>
      </c>
      <c r="E25" s="93">
        <v>400</v>
      </c>
      <c r="F25" s="100">
        <f t="shared" si="0"/>
        <v>400</v>
      </c>
      <c r="G25" s="44">
        <v>9</v>
      </c>
      <c r="H25" s="93">
        <v>450</v>
      </c>
      <c r="I25" s="100">
        <f>H25*50/100</f>
        <v>225</v>
      </c>
      <c r="J25" s="44">
        <v>10</v>
      </c>
      <c r="K25" s="86">
        <v>400</v>
      </c>
      <c r="L25" s="169">
        <f t="shared" ref="L25:L31" si="7">K25*25/100</f>
        <v>100</v>
      </c>
      <c r="M25" s="112" t="s">
        <v>17</v>
      </c>
      <c r="N25" s="3">
        <v>1</v>
      </c>
      <c r="O25" s="105">
        <v>525</v>
      </c>
      <c r="P25" s="117">
        <f t="shared" si="3"/>
        <v>1250</v>
      </c>
    </row>
    <row r="26" spans="1:16" ht="13.5" customHeight="1" x14ac:dyDescent="0.25">
      <c r="A26" s="126">
        <v>11</v>
      </c>
      <c r="B26" s="145" t="s">
        <v>15</v>
      </c>
      <c r="C26" s="126" t="s">
        <v>14</v>
      </c>
      <c r="D26" s="2">
        <v>12</v>
      </c>
      <c r="E26" s="93">
        <v>300</v>
      </c>
      <c r="F26" s="100">
        <f t="shared" si="0"/>
        <v>300</v>
      </c>
      <c r="G26" s="2">
        <v>8</v>
      </c>
      <c r="H26" s="93">
        <v>500</v>
      </c>
      <c r="I26" s="100">
        <f>H26*50/100</f>
        <v>250</v>
      </c>
      <c r="J26" s="44">
        <v>11</v>
      </c>
      <c r="K26" s="86">
        <v>350</v>
      </c>
      <c r="L26" s="169">
        <f t="shared" si="7"/>
        <v>87.5</v>
      </c>
      <c r="M26" s="112" t="s">
        <v>14</v>
      </c>
      <c r="N26" s="3">
        <v>4</v>
      </c>
      <c r="O26" s="105">
        <v>540</v>
      </c>
      <c r="P26" s="117">
        <f t="shared" ref="P26:P35" si="8">F26+I26+L26+O26</f>
        <v>1177.5</v>
      </c>
    </row>
    <row r="27" spans="1:16" ht="13.5" customHeight="1" x14ac:dyDescent="0.25">
      <c r="A27" s="126">
        <v>12</v>
      </c>
      <c r="B27" s="146" t="s">
        <v>147</v>
      </c>
      <c r="C27" s="127" t="s">
        <v>13</v>
      </c>
      <c r="D27" s="51">
        <v>11</v>
      </c>
      <c r="E27" s="92">
        <v>350</v>
      </c>
      <c r="F27" s="100">
        <f t="shared" ref="F27" si="9">E27*100/100</f>
        <v>350</v>
      </c>
      <c r="G27" s="51"/>
      <c r="H27" s="61"/>
      <c r="I27" s="101"/>
      <c r="J27" s="51">
        <v>9</v>
      </c>
      <c r="K27" s="94">
        <v>450</v>
      </c>
      <c r="L27" s="169">
        <f t="shared" ref="L27" si="10">K27*25/100</f>
        <v>112.5</v>
      </c>
      <c r="M27" s="113" t="s">
        <v>13</v>
      </c>
      <c r="N27" s="62">
        <v>2</v>
      </c>
      <c r="O27" s="105">
        <v>630</v>
      </c>
      <c r="P27" s="117">
        <f t="shared" ref="P27" si="11">F27+I27+L27+O27</f>
        <v>1092.5</v>
      </c>
    </row>
    <row r="28" spans="1:16" ht="13.5" customHeight="1" x14ac:dyDescent="0.25">
      <c r="A28" s="126">
        <v>13</v>
      </c>
      <c r="B28" s="146" t="s">
        <v>142</v>
      </c>
      <c r="C28" s="127" t="s">
        <v>14</v>
      </c>
      <c r="D28" s="51">
        <v>13</v>
      </c>
      <c r="E28" s="92">
        <v>275</v>
      </c>
      <c r="F28" s="100">
        <f t="shared" si="0"/>
        <v>275</v>
      </c>
      <c r="G28" s="51">
        <v>10</v>
      </c>
      <c r="H28" s="92">
        <v>400</v>
      </c>
      <c r="I28" s="100">
        <f>H28*50/100</f>
        <v>200</v>
      </c>
      <c r="J28" s="51">
        <v>14</v>
      </c>
      <c r="K28" s="94">
        <v>250</v>
      </c>
      <c r="L28" s="169">
        <f t="shared" si="7"/>
        <v>62.5</v>
      </c>
      <c r="M28" s="113" t="s">
        <v>14</v>
      </c>
      <c r="N28" s="62">
        <v>6</v>
      </c>
      <c r="O28" s="119">
        <v>450</v>
      </c>
      <c r="P28" s="117">
        <f t="shared" si="8"/>
        <v>987.5</v>
      </c>
    </row>
    <row r="29" spans="1:16" ht="13.5" customHeight="1" x14ac:dyDescent="0.25">
      <c r="A29" s="126">
        <v>14</v>
      </c>
      <c r="B29" s="146" t="s">
        <v>8</v>
      </c>
      <c r="C29" s="127" t="s">
        <v>9</v>
      </c>
      <c r="D29" s="64">
        <v>16</v>
      </c>
      <c r="E29" s="92">
        <v>200</v>
      </c>
      <c r="F29" s="100">
        <f t="shared" si="0"/>
        <v>200</v>
      </c>
      <c r="G29" s="64">
        <v>13</v>
      </c>
      <c r="H29" s="92">
        <v>275</v>
      </c>
      <c r="I29" s="100">
        <f>H29*50/100</f>
        <v>137.5</v>
      </c>
      <c r="J29" s="51">
        <v>16</v>
      </c>
      <c r="K29" s="94">
        <v>200</v>
      </c>
      <c r="L29" s="169">
        <f t="shared" si="7"/>
        <v>50</v>
      </c>
      <c r="M29" s="113" t="s">
        <v>9</v>
      </c>
      <c r="N29" s="62">
        <v>2</v>
      </c>
      <c r="O29" s="119">
        <v>549.5</v>
      </c>
      <c r="P29" s="117">
        <f t="shared" si="8"/>
        <v>937</v>
      </c>
    </row>
    <row r="30" spans="1:16" ht="13.5" customHeight="1" x14ac:dyDescent="0.25">
      <c r="A30" s="126">
        <v>15</v>
      </c>
      <c r="B30" s="146" t="s">
        <v>146</v>
      </c>
      <c r="C30" s="127" t="s">
        <v>17</v>
      </c>
      <c r="D30" s="51">
        <v>14</v>
      </c>
      <c r="E30" s="92">
        <v>250</v>
      </c>
      <c r="F30" s="100">
        <f>E30*100/100</f>
        <v>250</v>
      </c>
      <c r="G30" s="51">
        <v>16</v>
      </c>
      <c r="H30" s="92">
        <v>200</v>
      </c>
      <c r="I30" s="100">
        <f>H30*50/100</f>
        <v>100</v>
      </c>
      <c r="J30" s="51">
        <v>15</v>
      </c>
      <c r="K30" s="94">
        <v>225</v>
      </c>
      <c r="L30" s="169">
        <f t="shared" si="7"/>
        <v>56.25</v>
      </c>
      <c r="M30" s="113" t="s">
        <v>17</v>
      </c>
      <c r="N30" s="62">
        <v>2</v>
      </c>
      <c r="O30" s="105">
        <v>402.5</v>
      </c>
      <c r="P30" s="117">
        <f t="shared" si="8"/>
        <v>808.75</v>
      </c>
    </row>
    <row r="31" spans="1:16" ht="13.5" customHeight="1" x14ac:dyDescent="0.25">
      <c r="A31" s="126">
        <v>16</v>
      </c>
      <c r="B31" s="147" t="s">
        <v>19</v>
      </c>
      <c r="C31" s="126" t="s">
        <v>195</v>
      </c>
      <c r="D31" s="113"/>
      <c r="E31" s="63"/>
      <c r="F31" s="101"/>
      <c r="G31" s="113"/>
      <c r="H31" s="63"/>
      <c r="I31" s="101"/>
      <c r="J31" s="51">
        <v>8</v>
      </c>
      <c r="K31" s="94">
        <v>500</v>
      </c>
      <c r="L31" s="169">
        <f t="shared" si="7"/>
        <v>125</v>
      </c>
      <c r="M31" s="112" t="s">
        <v>195</v>
      </c>
      <c r="N31" s="62">
        <v>5</v>
      </c>
      <c r="O31" s="105">
        <v>550</v>
      </c>
      <c r="P31" s="117">
        <f t="shared" si="8"/>
        <v>675</v>
      </c>
    </row>
    <row r="32" spans="1:16" ht="13.5" customHeight="1" x14ac:dyDescent="0.25">
      <c r="A32" s="126">
        <v>17</v>
      </c>
      <c r="B32" s="147" t="s">
        <v>148</v>
      </c>
      <c r="C32" s="127" t="s">
        <v>14</v>
      </c>
      <c r="D32" s="113"/>
      <c r="E32" s="63"/>
      <c r="F32" s="101"/>
      <c r="G32" s="113"/>
      <c r="H32" s="63"/>
      <c r="I32" s="101"/>
      <c r="J32" s="51">
        <v>13</v>
      </c>
      <c r="K32" s="94">
        <v>275</v>
      </c>
      <c r="L32" s="169">
        <f>K32*25/100</f>
        <v>68.75</v>
      </c>
      <c r="M32" s="113" t="s">
        <v>14</v>
      </c>
      <c r="N32" s="62">
        <v>3</v>
      </c>
      <c r="O32" s="105">
        <v>585</v>
      </c>
      <c r="P32" s="117">
        <f t="shared" si="8"/>
        <v>653.75</v>
      </c>
    </row>
    <row r="33" spans="1:23" ht="13.5" customHeight="1" x14ac:dyDescent="0.25">
      <c r="A33" s="126">
        <v>18</v>
      </c>
      <c r="B33" s="147" t="s">
        <v>144</v>
      </c>
      <c r="C33" s="127" t="s">
        <v>9</v>
      </c>
      <c r="D33" s="64">
        <v>15</v>
      </c>
      <c r="E33" s="92">
        <v>225</v>
      </c>
      <c r="F33" s="100">
        <f>E33*100/100</f>
        <v>225</v>
      </c>
      <c r="G33" s="64">
        <v>14</v>
      </c>
      <c r="H33" s="92">
        <v>250</v>
      </c>
      <c r="I33" s="100">
        <f>H33*50/100</f>
        <v>125</v>
      </c>
      <c r="J33" s="65"/>
      <c r="K33" s="94"/>
      <c r="L33" s="169"/>
      <c r="M33" s="113" t="s">
        <v>9</v>
      </c>
      <c r="N33" s="62">
        <v>3</v>
      </c>
      <c r="O33" s="119">
        <v>221</v>
      </c>
      <c r="P33" s="117">
        <f t="shared" ref="P33" si="12">F33+I33+L33+O33</f>
        <v>571</v>
      </c>
    </row>
    <row r="34" spans="1:23" ht="13.5" customHeight="1" x14ac:dyDescent="0.25">
      <c r="A34" s="126">
        <v>19</v>
      </c>
      <c r="B34" s="147" t="s">
        <v>10</v>
      </c>
      <c r="C34" s="126" t="s">
        <v>195</v>
      </c>
      <c r="D34" s="113"/>
      <c r="E34" s="63"/>
      <c r="F34" s="101"/>
      <c r="G34" s="113"/>
      <c r="H34" s="63"/>
      <c r="I34" s="101"/>
      <c r="J34" s="51">
        <v>12</v>
      </c>
      <c r="K34" s="94">
        <v>300</v>
      </c>
      <c r="L34" s="169">
        <f>K34*25/100</f>
        <v>75</v>
      </c>
      <c r="M34" s="112" t="s">
        <v>195</v>
      </c>
      <c r="N34" s="62">
        <v>7</v>
      </c>
      <c r="O34" s="105">
        <v>450</v>
      </c>
      <c r="P34" s="117">
        <f t="shared" si="8"/>
        <v>525</v>
      </c>
    </row>
    <row r="35" spans="1:23" ht="13.5" customHeight="1" x14ac:dyDescent="0.25">
      <c r="A35" s="126">
        <v>20</v>
      </c>
      <c r="B35" s="147" t="s">
        <v>103</v>
      </c>
      <c r="C35" s="127" t="s">
        <v>14</v>
      </c>
      <c r="D35" s="113"/>
      <c r="E35" s="63"/>
      <c r="F35" s="101"/>
      <c r="G35" s="113"/>
      <c r="H35" s="63"/>
      <c r="I35" s="100"/>
      <c r="J35" s="65"/>
      <c r="K35" s="66"/>
      <c r="L35" s="171"/>
      <c r="M35" s="113" t="s">
        <v>14</v>
      </c>
      <c r="N35" s="62">
        <v>5</v>
      </c>
      <c r="O35" s="105">
        <v>495</v>
      </c>
      <c r="P35" s="111">
        <f t="shared" si="8"/>
        <v>495</v>
      </c>
    </row>
    <row r="36" spans="1:23" ht="13.5" customHeight="1" x14ac:dyDescent="0.25">
      <c r="A36" s="126">
        <v>21</v>
      </c>
      <c r="B36" s="147" t="s">
        <v>7</v>
      </c>
      <c r="C36" s="126" t="s">
        <v>195</v>
      </c>
      <c r="D36" s="64"/>
      <c r="E36" s="94"/>
      <c r="F36" s="100"/>
      <c r="G36" s="64">
        <v>12</v>
      </c>
      <c r="H36" s="94">
        <v>300</v>
      </c>
      <c r="I36" s="100">
        <f>H36*50/100</f>
        <v>150</v>
      </c>
      <c r="J36" s="51"/>
      <c r="K36" s="94"/>
      <c r="L36" s="169"/>
      <c r="M36" s="112" t="s">
        <v>195</v>
      </c>
      <c r="N36" s="62">
        <v>11</v>
      </c>
      <c r="O36" s="119">
        <v>325</v>
      </c>
      <c r="P36" s="117">
        <f t="shared" ref="P36:P44" si="13">F36+I36+L36+O36</f>
        <v>475</v>
      </c>
    </row>
    <row r="37" spans="1:23" ht="13.5" customHeight="1" x14ac:dyDescent="0.25">
      <c r="A37" s="126">
        <v>22</v>
      </c>
      <c r="B37" s="147" t="s">
        <v>154</v>
      </c>
      <c r="C37" s="126" t="s">
        <v>195</v>
      </c>
      <c r="D37" s="113"/>
      <c r="E37" s="63"/>
      <c r="F37" s="102"/>
      <c r="G37" s="51"/>
      <c r="H37" s="63"/>
      <c r="I37" s="107"/>
      <c r="J37" s="65"/>
      <c r="K37" s="66"/>
      <c r="L37" s="172"/>
      <c r="M37" s="112" t="s">
        <v>195</v>
      </c>
      <c r="N37" s="62">
        <v>8</v>
      </c>
      <c r="O37" s="105">
        <v>400</v>
      </c>
      <c r="P37" s="111">
        <f t="shared" si="13"/>
        <v>400</v>
      </c>
    </row>
    <row r="38" spans="1:23" ht="13.5" customHeight="1" x14ac:dyDescent="0.25">
      <c r="A38" s="126">
        <v>23</v>
      </c>
      <c r="B38" s="147" t="s">
        <v>153</v>
      </c>
      <c r="C38" s="126" t="s">
        <v>195</v>
      </c>
      <c r="D38" s="113"/>
      <c r="E38" s="63"/>
      <c r="F38" s="102"/>
      <c r="G38" s="51"/>
      <c r="H38" s="63"/>
      <c r="I38" s="107"/>
      <c r="J38" s="65"/>
      <c r="K38" s="66"/>
      <c r="L38" s="172"/>
      <c r="M38" s="112" t="s">
        <v>195</v>
      </c>
      <c r="N38" s="62">
        <v>9</v>
      </c>
      <c r="O38" s="105">
        <v>375</v>
      </c>
      <c r="P38" s="111">
        <f t="shared" ref="P38" si="14">F38+I38+L38+O38</f>
        <v>375</v>
      </c>
    </row>
    <row r="39" spans="1:23" ht="13.5" customHeight="1" x14ac:dyDescent="0.25">
      <c r="A39" s="126">
        <v>24</v>
      </c>
      <c r="B39" s="147" t="s">
        <v>164</v>
      </c>
      <c r="C39" s="126" t="s">
        <v>195</v>
      </c>
      <c r="D39" s="113"/>
      <c r="E39" s="63"/>
      <c r="F39" s="102"/>
      <c r="G39" s="51"/>
      <c r="H39" s="63"/>
      <c r="I39" s="107"/>
      <c r="J39" s="65"/>
      <c r="K39" s="66"/>
      <c r="L39" s="172"/>
      <c r="M39" s="112" t="s">
        <v>195</v>
      </c>
      <c r="N39" s="62">
        <v>10</v>
      </c>
      <c r="O39" s="105">
        <v>350</v>
      </c>
      <c r="P39" s="111">
        <f t="shared" si="13"/>
        <v>350</v>
      </c>
    </row>
    <row r="40" spans="1:23" ht="13.5" customHeight="1" x14ac:dyDescent="0.25">
      <c r="A40" s="126">
        <v>25</v>
      </c>
      <c r="B40" s="147" t="s">
        <v>145</v>
      </c>
      <c r="C40" s="127" t="s">
        <v>9</v>
      </c>
      <c r="D40" s="51"/>
      <c r="E40" s="92"/>
      <c r="F40" s="100"/>
      <c r="G40" s="51">
        <v>15</v>
      </c>
      <c r="H40" s="92">
        <v>225</v>
      </c>
      <c r="I40" s="100">
        <f>H40*50/100</f>
        <v>112.5</v>
      </c>
      <c r="J40" s="51"/>
      <c r="K40" s="94"/>
      <c r="L40" s="169"/>
      <c r="M40" s="113" t="s">
        <v>9</v>
      </c>
      <c r="N40" s="62">
        <v>4</v>
      </c>
      <c r="O40" s="119">
        <v>204</v>
      </c>
      <c r="P40" s="117">
        <f t="shared" ref="P40:P41" si="15">F40+I40+L40+O40</f>
        <v>316.5</v>
      </c>
    </row>
    <row r="41" spans="1:23" ht="13.5" customHeight="1" x14ac:dyDescent="0.25">
      <c r="A41" s="126">
        <v>26</v>
      </c>
      <c r="B41" s="147" t="s">
        <v>160</v>
      </c>
      <c r="C41" s="126" t="s">
        <v>195</v>
      </c>
      <c r="D41" s="113"/>
      <c r="E41" s="63"/>
      <c r="F41" s="102"/>
      <c r="G41" s="51"/>
      <c r="H41" s="63"/>
      <c r="I41" s="107"/>
      <c r="J41" s="65"/>
      <c r="K41" s="66"/>
      <c r="L41" s="172"/>
      <c r="M41" s="112" t="s">
        <v>195</v>
      </c>
      <c r="N41" s="62">
        <v>12</v>
      </c>
      <c r="O41" s="105">
        <v>300</v>
      </c>
      <c r="P41" s="117">
        <f t="shared" si="15"/>
        <v>300</v>
      </c>
    </row>
    <row r="42" spans="1:23" ht="13.5" customHeight="1" x14ac:dyDescent="0.25">
      <c r="A42" s="126">
        <v>27</v>
      </c>
      <c r="B42" s="147" t="s">
        <v>155</v>
      </c>
      <c r="C42" s="126" t="s">
        <v>195</v>
      </c>
      <c r="D42" s="113"/>
      <c r="E42" s="63"/>
      <c r="F42" s="102"/>
      <c r="G42" s="51"/>
      <c r="H42" s="63"/>
      <c r="I42" s="107"/>
      <c r="J42" s="65"/>
      <c r="K42" s="66"/>
      <c r="L42" s="172"/>
      <c r="M42" s="112" t="s">
        <v>195</v>
      </c>
      <c r="N42" s="62">
        <v>13</v>
      </c>
      <c r="O42" s="105">
        <v>275</v>
      </c>
      <c r="P42" s="111">
        <f t="shared" si="13"/>
        <v>275</v>
      </c>
    </row>
    <row r="43" spans="1:23" ht="13.5" customHeight="1" x14ac:dyDescent="0.25">
      <c r="A43" s="126">
        <v>28</v>
      </c>
      <c r="B43" s="147" t="s">
        <v>156</v>
      </c>
      <c r="C43" s="126" t="s">
        <v>195</v>
      </c>
      <c r="D43" s="113"/>
      <c r="E43" s="63"/>
      <c r="F43" s="102"/>
      <c r="G43" s="51"/>
      <c r="H43" s="63"/>
      <c r="I43" s="107"/>
      <c r="J43" s="65"/>
      <c r="K43" s="66"/>
      <c r="L43" s="172"/>
      <c r="M43" s="112" t="s">
        <v>195</v>
      </c>
      <c r="N43" s="62">
        <v>14</v>
      </c>
      <c r="O43" s="105">
        <v>250</v>
      </c>
      <c r="P43" s="111">
        <f t="shared" si="13"/>
        <v>250</v>
      </c>
    </row>
    <row r="44" spans="1:23" ht="13.5" customHeight="1" x14ac:dyDescent="0.25">
      <c r="A44" s="126">
        <v>29</v>
      </c>
      <c r="B44" s="147" t="s">
        <v>189</v>
      </c>
      <c r="C44" s="126" t="s">
        <v>195</v>
      </c>
      <c r="D44" s="113"/>
      <c r="E44" s="63"/>
      <c r="F44" s="102"/>
      <c r="G44" s="51"/>
      <c r="H44" s="63"/>
      <c r="I44" s="107"/>
      <c r="J44" s="65"/>
      <c r="K44" s="66"/>
      <c r="L44" s="172"/>
      <c r="M44" s="112" t="s">
        <v>195</v>
      </c>
      <c r="N44" s="62">
        <v>15</v>
      </c>
      <c r="O44" s="105">
        <v>225</v>
      </c>
      <c r="P44" s="111">
        <f t="shared" si="13"/>
        <v>225</v>
      </c>
    </row>
    <row r="45" spans="1:23" ht="13.5" customHeight="1" x14ac:dyDescent="0.25">
      <c r="A45" s="126">
        <v>30</v>
      </c>
      <c r="B45" s="147" t="s">
        <v>157</v>
      </c>
      <c r="C45" s="126" t="s">
        <v>195</v>
      </c>
      <c r="D45" s="113"/>
      <c r="E45" s="63"/>
      <c r="F45" s="102"/>
      <c r="G45" s="51"/>
      <c r="H45" s="63"/>
      <c r="I45" s="107"/>
      <c r="J45" s="65"/>
      <c r="K45" s="66"/>
      <c r="L45" s="172"/>
      <c r="M45" s="112" t="s">
        <v>195</v>
      </c>
      <c r="N45" s="62">
        <v>16</v>
      </c>
      <c r="O45" s="105">
        <v>200</v>
      </c>
      <c r="P45" s="111">
        <f t="shared" ref="P45:P49" si="16">F45+I45+L45+O45</f>
        <v>200</v>
      </c>
      <c r="W45" s="45"/>
    </row>
    <row r="46" spans="1:23" ht="13.5" customHeight="1" x14ac:dyDescent="0.25">
      <c r="A46" s="126">
        <v>31</v>
      </c>
      <c r="B46" s="147" t="s">
        <v>150</v>
      </c>
      <c r="C46" s="127" t="s">
        <v>9</v>
      </c>
      <c r="D46" s="113"/>
      <c r="E46" s="63"/>
      <c r="F46" s="102"/>
      <c r="G46" s="51"/>
      <c r="H46" s="63"/>
      <c r="I46" s="107"/>
      <c r="J46" s="65"/>
      <c r="K46" s="66"/>
      <c r="L46" s="172"/>
      <c r="M46" s="113" t="s">
        <v>9</v>
      </c>
      <c r="N46" s="62">
        <v>5</v>
      </c>
      <c r="O46" s="105">
        <v>187</v>
      </c>
      <c r="P46" s="117">
        <f t="shared" ref="P46" si="17">F46+I46+L46+O46</f>
        <v>187</v>
      </c>
      <c r="W46" s="45"/>
    </row>
    <row r="47" spans="1:23" ht="13.5" customHeight="1" x14ac:dyDescent="0.25">
      <c r="A47" s="126">
        <v>32</v>
      </c>
      <c r="B47" s="147" t="s">
        <v>158</v>
      </c>
      <c r="C47" s="126" t="s">
        <v>195</v>
      </c>
      <c r="D47" s="113"/>
      <c r="E47" s="63"/>
      <c r="F47" s="102"/>
      <c r="G47" s="51"/>
      <c r="H47" s="63"/>
      <c r="I47" s="107"/>
      <c r="J47" s="65"/>
      <c r="K47" s="66"/>
      <c r="L47" s="172"/>
      <c r="M47" s="112" t="s">
        <v>195</v>
      </c>
      <c r="N47" s="62">
        <v>17</v>
      </c>
      <c r="O47" s="105">
        <v>185</v>
      </c>
      <c r="P47" s="111">
        <f t="shared" si="16"/>
        <v>185</v>
      </c>
      <c r="W47" s="45"/>
    </row>
    <row r="48" spans="1:23" ht="13.5" customHeight="1" x14ac:dyDescent="0.25">
      <c r="A48" s="126">
        <v>33</v>
      </c>
      <c r="B48" s="147" t="s">
        <v>172</v>
      </c>
      <c r="C48" s="127" t="s">
        <v>14</v>
      </c>
      <c r="D48" s="113"/>
      <c r="E48" s="63"/>
      <c r="F48" s="102"/>
      <c r="G48" s="51"/>
      <c r="H48" s="63"/>
      <c r="I48" s="107"/>
      <c r="J48" s="65"/>
      <c r="K48" s="66"/>
      <c r="L48" s="172"/>
      <c r="M48" s="113" t="s">
        <v>14</v>
      </c>
      <c r="N48" s="62">
        <v>7</v>
      </c>
      <c r="O48" s="105">
        <v>182.3</v>
      </c>
      <c r="P48" s="117">
        <f t="shared" si="16"/>
        <v>182.3</v>
      </c>
      <c r="W48" s="45"/>
    </row>
    <row r="49" spans="1:23" ht="13.5" customHeight="1" x14ac:dyDescent="0.25">
      <c r="A49" s="126">
        <v>34</v>
      </c>
      <c r="B49" s="147" t="s">
        <v>96</v>
      </c>
      <c r="C49" s="127" t="s">
        <v>17</v>
      </c>
      <c r="D49" s="113"/>
      <c r="E49" s="63"/>
      <c r="F49" s="101"/>
      <c r="G49" s="51"/>
      <c r="H49" s="63"/>
      <c r="I49" s="107"/>
      <c r="J49" s="65"/>
      <c r="K49" s="66"/>
      <c r="L49" s="172"/>
      <c r="M49" s="113" t="s">
        <v>17</v>
      </c>
      <c r="N49" s="62">
        <v>3</v>
      </c>
      <c r="O49" s="105">
        <v>182</v>
      </c>
      <c r="P49" s="117">
        <f t="shared" si="16"/>
        <v>182</v>
      </c>
      <c r="W49" s="45"/>
    </row>
    <row r="50" spans="1:23" ht="13.5" customHeight="1" x14ac:dyDescent="0.25">
      <c r="A50" s="126">
        <v>35</v>
      </c>
      <c r="B50" s="147" t="s">
        <v>94</v>
      </c>
      <c r="C50" s="127" t="s">
        <v>9</v>
      </c>
      <c r="D50" s="113"/>
      <c r="E50" s="63"/>
      <c r="F50" s="102"/>
      <c r="G50" s="51"/>
      <c r="H50" s="63"/>
      <c r="I50" s="107"/>
      <c r="J50" s="65"/>
      <c r="K50" s="66"/>
      <c r="L50" s="172"/>
      <c r="M50" s="113" t="s">
        <v>9</v>
      </c>
      <c r="N50" s="62">
        <v>6</v>
      </c>
      <c r="O50" s="105">
        <v>170</v>
      </c>
      <c r="P50" s="117">
        <f t="shared" ref="P50:P57" si="18">F50+I50+L50+O50</f>
        <v>170</v>
      </c>
      <c r="W50" s="45"/>
    </row>
    <row r="51" spans="1:23" ht="13.5" customHeight="1" x14ac:dyDescent="0.25">
      <c r="A51" s="126">
        <v>35</v>
      </c>
      <c r="B51" s="147" t="s">
        <v>162</v>
      </c>
      <c r="C51" s="126" t="s">
        <v>195</v>
      </c>
      <c r="D51" s="113"/>
      <c r="E51" s="63"/>
      <c r="F51" s="102"/>
      <c r="G51" s="51"/>
      <c r="H51" s="63"/>
      <c r="I51" s="107"/>
      <c r="J51" s="65"/>
      <c r="K51" s="66"/>
      <c r="L51" s="172"/>
      <c r="M51" s="112" t="s">
        <v>195</v>
      </c>
      <c r="N51" s="62">
        <v>18</v>
      </c>
      <c r="O51" s="105">
        <v>170</v>
      </c>
      <c r="P51" s="117">
        <f t="shared" si="18"/>
        <v>170</v>
      </c>
      <c r="W51" s="45"/>
    </row>
    <row r="52" spans="1:23" ht="13.5" customHeight="1" x14ac:dyDescent="0.25">
      <c r="A52" s="126">
        <v>37</v>
      </c>
      <c r="B52" s="147" t="s">
        <v>169</v>
      </c>
      <c r="C52" s="127" t="s">
        <v>14</v>
      </c>
      <c r="D52" s="113"/>
      <c r="E52" s="63"/>
      <c r="F52" s="102"/>
      <c r="G52" s="51"/>
      <c r="H52" s="63"/>
      <c r="I52" s="107"/>
      <c r="J52" s="65"/>
      <c r="K52" s="66"/>
      <c r="L52" s="172"/>
      <c r="M52" s="113" t="s">
        <v>14</v>
      </c>
      <c r="N52" s="62">
        <v>8</v>
      </c>
      <c r="O52" s="105">
        <v>162</v>
      </c>
      <c r="P52" s="117">
        <f t="shared" si="18"/>
        <v>162</v>
      </c>
      <c r="W52" s="45"/>
    </row>
    <row r="53" spans="1:23" ht="13.5" customHeight="1" x14ac:dyDescent="0.25">
      <c r="A53" s="126">
        <v>38</v>
      </c>
      <c r="B53" s="147" t="s">
        <v>194</v>
      </c>
      <c r="C53" s="126" t="s">
        <v>195</v>
      </c>
      <c r="D53" s="113"/>
      <c r="E53" s="63"/>
      <c r="F53" s="101"/>
      <c r="G53" s="51"/>
      <c r="H53" s="63"/>
      <c r="I53" s="107"/>
      <c r="J53" s="65"/>
      <c r="K53" s="66"/>
      <c r="L53" s="171"/>
      <c r="M53" s="112" t="s">
        <v>195</v>
      </c>
      <c r="N53" s="62">
        <v>19</v>
      </c>
      <c r="O53" s="105">
        <v>155</v>
      </c>
      <c r="P53" s="117">
        <f t="shared" si="18"/>
        <v>155</v>
      </c>
      <c r="W53" s="45"/>
    </row>
    <row r="54" spans="1:23" ht="13.5" customHeight="1" x14ac:dyDescent="0.25">
      <c r="A54" s="126">
        <v>39</v>
      </c>
      <c r="B54" s="147" t="s">
        <v>21</v>
      </c>
      <c r="C54" s="127" t="s">
        <v>9</v>
      </c>
      <c r="D54" s="113"/>
      <c r="E54" s="63"/>
      <c r="F54" s="102"/>
      <c r="G54" s="51"/>
      <c r="H54" s="63"/>
      <c r="I54" s="107"/>
      <c r="J54" s="65"/>
      <c r="K54" s="66"/>
      <c r="L54" s="172"/>
      <c r="M54" s="113" t="s">
        <v>9</v>
      </c>
      <c r="N54" s="62">
        <v>7</v>
      </c>
      <c r="O54" s="105">
        <v>153</v>
      </c>
      <c r="P54" s="117">
        <f t="shared" si="18"/>
        <v>153</v>
      </c>
      <c r="W54" s="45"/>
    </row>
    <row r="55" spans="1:23" ht="13.5" customHeight="1" x14ac:dyDescent="0.25">
      <c r="A55" s="126">
        <v>40</v>
      </c>
      <c r="B55" s="147" t="s">
        <v>89</v>
      </c>
      <c r="C55" s="127" t="s">
        <v>14</v>
      </c>
      <c r="D55" s="113"/>
      <c r="E55" s="63"/>
      <c r="F55" s="101"/>
      <c r="G55" s="51"/>
      <c r="H55" s="63"/>
      <c r="I55" s="106"/>
      <c r="J55" s="65"/>
      <c r="K55" s="66"/>
      <c r="L55" s="171"/>
      <c r="M55" s="113" t="s">
        <v>14</v>
      </c>
      <c r="N55" s="62">
        <v>9</v>
      </c>
      <c r="O55" s="105">
        <v>151.9</v>
      </c>
      <c r="P55" s="117">
        <f t="shared" ref="P55" si="19">F55+I55+L55+O55</f>
        <v>151.9</v>
      </c>
      <c r="W55" s="45"/>
    </row>
    <row r="56" spans="1:23" ht="13.5" customHeight="1" x14ac:dyDescent="0.25">
      <c r="A56" s="126">
        <v>41</v>
      </c>
      <c r="B56" s="147" t="s">
        <v>168</v>
      </c>
      <c r="C56" s="127" t="s">
        <v>14</v>
      </c>
      <c r="D56" s="113"/>
      <c r="E56" s="63"/>
      <c r="F56" s="101"/>
      <c r="G56" s="51"/>
      <c r="H56" s="63"/>
      <c r="I56" s="107"/>
      <c r="J56" s="65"/>
      <c r="K56" s="66"/>
      <c r="L56" s="171"/>
      <c r="M56" s="113" t="s">
        <v>14</v>
      </c>
      <c r="N56" s="62">
        <v>10</v>
      </c>
      <c r="O56" s="105">
        <v>141.80000000000001</v>
      </c>
      <c r="P56" s="117">
        <f t="shared" ref="P56" si="20">F56+I56+L56+O56</f>
        <v>141.80000000000001</v>
      </c>
      <c r="W56" s="45"/>
    </row>
    <row r="57" spans="1:23" ht="13.5" customHeight="1" x14ac:dyDescent="0.25">
      <c r="A57" s="126">
        <v>42</v>
      </c>
      <c r="B57" s="147" t="s">
        <v>159</v>
      </c>
      <c r="C57" s="126" t="s">
        <v>195</v>
      </c>
      <c r="D57" s="113"/>
      <c r="E57" s="63"/>
      <c r="F57" s="102"/>
      <c r="G57" s="51"/>
      <c r="H57" s="63"/>
      <c r="I57" s="107"/>
      <c r="J57" s="65"/>
      <c r="K57" s="66"/>
      <c r="L57" s="172"/>
      <c r="M57" s="112" t="s">
        <v>195</v>
      </c>
      <c r="N57" s="62">
        <v>20</v>
      </c>
      <c r="O57" s="105">
        <v>140</v>
      </c>
      <c r="P57" s="117">
        <f t="shared" si="18"/>
        <v>140</v>
      </c>
      <c r="W57" s="45"/>
    </row>
    <row r="58" spans="1:23" ht="13.5" customHeight="1" x14ac:dyDescent="0.25">
      <c r="A58" s="126">
        <v>43</v>
      </c>
      <c r="B58" s="147" t="s">
        <v>149</v>
      </c>
      <c r="C58" s="127" t="s">
        <v>17</v>
      </c>
      <c r="D58" s="113"/>
      <c r="E58" s="63"/>
      <c r="F58" s="101"/>
      <c r="G58" s="51"/>
      <c r="H58" s="63"/>
      <c r="I58" s="107"/>
      <c r="J58" s="65"/>
      <c r="K58" s="66"/>
      <c r="L58" s="172"/>
      <c r="M58" s="113" t="s">
        <v>17</v>
      </c>
      <c r="N58" s="62">
        <v>4</v>
      </c>
      <c r="O58" s="105">
        <v>138</v>
      </c>
      <c r="P58" s="117">
        <f t="shared" ref="P58:P70" si="21">F58+I58+L58+O58</f>
        <v>138</v>
      </c>
    </row>
    <row r="59" spans="1:23" ht="13.5" customHeight="1" x14ac:dyDescent="0.25">
      <c r="A59" s="126">
        <v>44</v>
      </c>
      <c r="B59" s="147" t="s">
        <v>93</v>
      </c>
      <c r="C59" s="127" t="s">
        <v>9</v>
      </c>
      <c r="D59" s="113"/>
      <c r="E59" s="63"/>
      <c r="F59" s="102"/>
      <c r="G59" s="51"/>
      <c r="H59" s="63"/>
      <c r="I59" s="107"/>
      <c r="J59" s="65"/>
      <c r="K59" s="66"/>
      <c r="L59" s="172"/>
      <c r="M59" s="113" t="s">
        <v>9</v>
      </c>
      <c r="N59" s="62">
        <v>8</v>
      </c>
      <c r="O59" s="105">
        <v>136</v>
      </c>
      <c r="P59" s="117">
        <f t="shared" si="21"/>
        <v>136</v>
      </c>
    </row>
    <row r="60" spans="1:23" ht="13.5" customHeight="1" x14ac:dyDescent="0.25">
      <c r="A60" s="126">
        <v>45</v>
      </c>
      <c r="B60" s="147" t="s">
        <v>171</v>
      </c>
      <c r="C60" s="127" t="s">
        <v>14</v>
      </c>
      <c r="D60" s="113"/>
      <c r="E60" s="63"/>
      <c r="F60" s="101"/>
      <c r="G60" s="51"/>
      <c r="H60" s="63"/>
      <c r="I60" s="106"/>
      <c r="J60" s="65"/>
      <c r="K60" s="66"/>
      <c r="L60" s="171"/>
      <c r="M60" s="113" t="s">
        <v>14</v>
      </c>
      <c r="N60" s="62">
        <v>11</v>
      </c>
      <c r="O60" s="105">
        <v>131.6</v>
      </c>
      <c r="P60" s="117">
        <f t="shared" si="21"/>
        <v>131.6</v>
      </c>
    </row>
    <row r="61" spans="1:23" ht="13.5" customHeight="1" x14ac:dyDescent="0.25">
      <c r="A61" s="126">
        <v>46</v>
      </c>
      <c r="B61" s="147" t="s">
        <v>18</v>
      </c>
      <c r="C61" s="127" t="s">
        <v>9</v>
      </c>
      <c r="D61" s="113"/>
      <c r="E61" s="63"/>
      <c r="F61" s="102"/>
      <c r="G61" s="51"/>
      <c r="H61" s="63"/>
      <c r="I61" s="107"/>
      <c r="J61" s="65"/>
      <c r="K61" s="66"/>
      <c r="L61" s="172"/>
      <c r="M61" s="113" t="s">
        <v>9</v>
      </c>
      <c r="N61" s="62">
        <v>9</v>
      </c>
      <c r="O61" s="105">
        <v>127.5</v>
      </c>
      <c r="P61" s="117">
        <f t="shared" si="21"/>
        <v>127.5</v>
      </c>
    </row>
    <row r="62" spans="1:23" ht="13.5" customHeight="1" x14ac:dyDescent="0.25">
      <c r="A62" s="126">
        <v>47</v>
      </c>
      <c r="B62" s="147" t="s">
        <v>163</v>
      </c>
      <c r="C62" s="126" t="s">
        <v>195</v>
      </c>
      <c r="D62" s="113"/>
      <c r="E62" s="63"/>
      <c r="F62" s="102"/>
      <c r="G62" s="51"/>
      <c r="H62" s="63"/>
      <c r="I62" s="107"/>
      <c r="J62" s="65"/>
      <c r="K62" s="66"/>
      <c r="L62" s="172"/>
      <c r="M62" s="112" t="s">
        <v>195</v>
      </c>
      <c r="N62" s="62">
        <v>21</v>
      </c>
      <c r="O62" s="105">
        <v>125</v>
      </c>
      <c r="P62" s="117">
        <f t="shared" si="21"/>
        <v>125</v>
      </c>
    </row>
    <row r="63" spans="1:23" ht="13.5" customHeight="1" x14ac:dyDescent="0.25">
      <c r="A63" s="126">
        <v>48</v>
      </c>
      <c r="B63" s="147" t="s">
        <v>184</v>
      </c>
      <c r="C63" s="127" t="s">
        <v>14</v>
      </c>
      <c r="D63" s="113"/>
      <c r="E63" s="63"/>
      <c r="F63" s="102"/>
      <c r="G63" s="51"/>
      <c r="H63" s="63"/>
      <c r="I63" s="107"/>
      <c r="J63" s="65"/>
      <c r="K63" s="66"/>
      <c r="L63" s="172"/>
      <c r="M63" s="113" t="s">
        <v>14</v>
      </c>
      <c r="N63" s="62">
        <v>12</v>
      </c>
      <c r="O63" s="105">
        <v>121.5</v>
      </c>
      <c r="P63" s="117">
        <f t="shared" si="21"/>
        <v>121.5</v>
      </c>
    </row>
    <row r="64" spans="1:23" ht="13.5" customHeight="1" x14ac:dyDescent="0.25">
      <c r="A64" s="126">
        <v>49</v>
      </c>
      <c r="B64" s="147" t="s">
        <v>185</v>
      </c>
      <c r="C64" s="127" t="s">
        <v>14</v>
      </c>
      <c r="D64" s="113"/>
      <c r="E64" s="63"/>
      <c r="F64" s="102"/>
      <c r="G64" s="51"/>
      <c r="H64" s="63"/>
      <c r="I64" s="107"/>
      <c r="J64" s="65"/>
      <c r="K64" s="66"/>
      <c r="L64" s="172"/>
      <c r="M64" s="113" t="s">
        <v>14</v>
      </c>
      <c r="N64" s="62">
        <v>13</v>
      </c>
      <c r="O64" s="105">
        <v>111.4</v>
      </c>
      <c r="P64" s="117">
        <f t="shared" ref="P64:P65" si="22">F64+I64+L64+O64</f>
        <v>111.4</v>
      </c>
    </row>
    <row r="65" spans="1:16" ht="13.5" customHeight="1" x14ac:dyDescent="0.25">
      <c r="A65" s="126">
        <v>50</v>
      </c>
      <c r="B65" s="147" t="s">
        <v>161</v>
      </c>
      <c r="C65" s="126" t="s">
        <v>195</v>
      </c>
      <c r="D65" s="113"/>
      <c r="E65" s="63"/>
      <c r="F65" s="102"/>
      <c r="G65" s="51"/>
      <c r="H65" s="63"/>
      <c r="I65" s="107"/>
      <c r="J65" s="65"/>
      <c r="K65" s="66"/>
      <c r="L65" s="172"/>
      <c r="M65" s="112" t="s">
        <v>195</v>
      </c>
      <c r="N65" s="62">
        <v>22</v>
      </c>
      <c r="O65" s="105">
        <v>110</v>
      </c>
      <c r="P65" s="117">
        <f t="shared" si="22"/>
        <v>110</v>
      </c>
    </row>
    <row r="66" spans="1:16" ht="13.5" customHeight="1" x14ac:dyDescent="0.25">
      <c r="A66" s="126">
        <v>51</v>
      </c>
      <c r="B66" s="147" t="s">
        <v>186</v>
      </c>
      <c r="C66" s="127" t="s">
        <v>14</v>
      </c>
      <c r="D66" s="113"/>
      <c r="E66" s="63"/>
      <c r="F66" s="102"/>
      <c r="G66" s="51"/>
      <c r="H66" s="63"/>
      <c r="I66" s="107"/>
      <c r="J66" s="65"/>
      <c r="K66" s="66"/>
      <c r="L66" s="172"/>
      <c r="M66" s="113" t="s">
        <v>14</v>
      </c>
      <c r="N66" s="62">
        <v>14</v>
      </c>
      <c r="O66" s="105">
        <v>101.3</v>
      </c>
      <c r="P66" s="117">
        <f t="shared" ref="P66" si="23">F66+I66+L66+O66</f>
        <v>101.3</v>
      </c>
    </row>
    <row r="67" spans="1:16" ht="13.5" customHeight="1" x14ac:dyDescent="0.25">
      <c r="A67" s="126">
        <v>52</v>
      </c>
      <c r="B67" s="146" t="s">
        <v>22</v>
      </c>
      <c r="C67" s="127" t="s">
        <v>17</v>
      </c>
      <c r="D67" s="113"/>
      <c r="E67" s="63"/>
      <c r="F67" s="101"/>
      <c r="G67" s="51"/>
      <c r="H67" s="62"/>
      <c r="I67" s="107"/>
      <c r="J67" s="64"/>
      <c r="K67" s="62"/>
      <c r="L67" s="172"/>
      <c r="M67" s="113" t="s">
        <v>17</v>
      </c>
      <c r="N67" s="62">
        <v>5</v>
      </c>
      <c r="O67" s="105">
        <v>93.5</v>
      </c>
      <c r="P67" s="117">
        <f t="shared" ref="P67:P69" si="24">F67+I67+L67+O67</f>
        <v>93.5</v>
      </c>
    </row>
    <row r="68" spans="1:16" ht="13.5" customHeight="1" x14ac:dyDescent="0.25">
      <c r="A68" s="126">
        <v>53</v>
      </c>
      <c r="B68" s="149" t="s">
        <v>190</v>
      </c>
      <c r="C68" s="138" t="s">
        <v>17</v>
      </c>
      <c r="D68" s="114"/>
      <c r="E68" s="139"/>
      <c r="F68" s="140"/>
      <c r="G68" s="141"/>
      <c r="H68" s="124"/>
      <c r="I68" s="142"/>
      <c r="J68" s="143"/>
      <c r="K68" s="124"/>
      <c r="L68" s="173"/>
      <c r="M68" s="113" t="s">
        <v>17</v>
      </c>
      <c r="N68" s="62">
        <v>6</v>
      </c>
      <c r="O68" s="105">
        <v>60</v>
      </c>
      <c r="P68" s="111">
        <f t="shared" si="24"/>
        <v>60</v>
      </c>
    </row>
    <row r="69" spans="1:16" ht="13.5" customHeight="1" x14ac:dyDescent="0.25">
      <c r="A69" s="126">
        <v>54</v>
      </c>
      <c r="B69" s="147" t="s">
        <v>187</v>
      </c>
      <c r="C69" s="127" t="s">
        <v>14</v>
      </c>
      <c r="D69" s="113"/>
      <c r="E69" s="63"/>
      <c r="F69" s="102"/>
      <c r="G69" s="51"/>
      <c r="H69" s="63"/>
      <c r="I69" s="107"/>
      <c r="J69" s="65"/>
      <c r="K69" s="66"/>
      <c r="L69" s="172"/>
      <c r="M69" s="113" t="s">
        <v>14</v>
      </c>
      <c r="N69" s="62">
        <v>15</v>
      </c>
      <c r="O69" s="105">
        <v>50.6</v>
      </c>
      <c r="P69" s="117">
        <f t="shared" si="24"/>
        <v>50.6</v>
      </c>
    </row>
    <row r="70" spans="1:16" ht="13.5" customHeight="1" thickBot="1" x14ac:dyDescent="0.3">
      <c r="A70" s="126">
        <v>55</v>
      </c>
      <c r="B70" s="148" t="s">
        <v>188</v>
      </c>
      <c r="C70" s="128" t="s">
        <v>14</v>
      </c>
      <c r="D70" s="115"/>
      <c r="E70" s="95"/>
      <c r="F70" s="103"/>
      <c r="G70" s="76"/>
      <c r="H70" s="96"/>
      <c r="I70" s="108"/>
      <c r="J70" s="116"/>
      <c r="K70" s="96"/>
      <c r="L70" s="174"/>
      <c r="M70" s="123" t="s">
        <v>14</v>
      </c>
      <c r="N70" s="96">
        <v>16</v>
      </c>
      <c r="O70" s="120">
        <v>45</v>
      </c>
      <c r="P70" s="118">
        <f t="shared" si="21"/>
        <v>45</v>
      </c>
    </row>
    <row r="71" spans="1:16" ht="13.5" customHeight="1" x14ac:dyDescent="0.25">
      <c r="A71" s="57"/>
      <c r="B71" s="98"/>
      <c r="C71" s="57"/>
      <c r="D71" s="57"/>
      <c r="E71" s="57"/>
      <c r="F71" s="57"/>
      <c r="G71" s="55"/>
      <c r="H71" s="57"/>
      <c r="I71" s="46"/>
      <c r="J71" s="46"/>
      <c r="K71" s="46"/>
      <c r="L71" s="46"/>
      <c r="M71" s="45"/>
      <c r="N71" s="45"/>
      <c r="O71" s="46"/>
      <c r="P71" s="97"/>
    </row>
    <row r="72" spans="1:16" ht="15" customHeight="1" x14ac:dyDescent="0.25"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52"/>
      <c r="O72" s="52"/>
      <c r="P72" s="52"/>
    </row>
    <row r="73" spans="1:16" x14ac:dyDescent="0.25"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52"/>
      <c r="O73" s="52"/>
      <c r="P73" s="52"/>
    </row>
  </sheetData>
  <mergeCells count="17">
    <mergeCell ref="J14:L14"/>
    <mergeCell ref="M14:O14"/>
    <mergeCell ref="A10:P11"/>
    <mergeCell ref="A12:P12"/>
    <mergeCell ref="A4:P7"/>
    <mergeCell ref="A1:P3"/>
    <mergeCell ref="A13:A15"/>
    <mergeCell ref="B13:B15"/>
    <mergeCell ref="C13:C15"/>
    <mergeCell ref="D13:F13"/>
    <mergeCell ref="G13:I13"/>
    <mergeCell ref="A8:P9"/>
    <mergeCell ref="J13:L13"/>
    <mergeCell ref="M13:O13"/>
    <mergeCell ref="P13:P15"/>
    <mergeCell ref="D14:F14"/>
    <mergeCell ref="G14:I14"/>
  </mergeCells>
  <pageMargins left="1.0986614173228348" right="0.70866141732283472" top="0.47244094488188981" bottom="0.74803149606299213" header="0.31496062992125984" footer="0.31496062992125984"/>
  <pageSetup scale="83" orientation="portrait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7"/>
  <sheetViews>
    <sheetView topLeftCell="A74" zoomScaleNormal="100" workbookViewId="0">
      <selection activeCell="S29" sqref="S29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8" width="8.85546875" customWidth="1"/>
    <col min="9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5" x14ac:dyDescent="0.25">
      <c r="A1" s="271"/>
      <c r="B1" s="272"/>
      <c r="C1" s="262" t="s">
        <v>191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5" ht="15.75" customHeight="1" x14ac:dyDescent="0.25">
      <c r="A2" s="273"/>
      <c r="B2" s="274"/>
      <c r="C2" s="265"/>
      <c r="D2" s="266"/>
      <c r="E2" s="266"/>
      <c r="F2" s="266"/>
      <c r="G2" s="266"/>
      <c r="H2" s="266"/>
      <c r="I2" s="266"/>
      <c r="J2" s="266"/>
      <c r="K2" s="266"/>
      <c r="L2" s="267"/>
    </row>
    <row r="3" spans="1:15" x14ac:dyDescent="0.25">
      <c r="A3" s="273"/>
      <c r="B3" s="274"/>
      <c r="C3" s="265"/>
      <c r="D3" s="266"/>
      <c r="E3" s="266"/>
      <c r="F3" s="266"/>
      <c r="G3" s="266"/>
      <c r="H3" s="266"/>
      <c r="I3" s="266"/>
      <c r="J3" s="266"/>
      <c r="K3" s="266"/>
      <c r="L3" s="267"/>
    </row>
    <row r="4" spans="1:15" ht="15.75" thickBot="1" x14ac:dyDescent="0.3">
      <c r="A4" s="275"/>
      <c r="B4" s="276"/>
      <c r="C4" s="268"/>
      <c r="D4" s="269"/>
      <c r="E4" s="269"/>
      <c r="F4" s="269"/>
      <c r="G4" s="269"/>
      <c r="H4" s="269"/>
      <c r="I4" s="269"/>
      <c r="J4" s="269"/>
      <c r="K4" s="269"/>
      <c r="L4" s="270"/>
    </row>
    <row r="5" spans="1:15" x14ac:dyDescent="0.25">
      <c r="A5" s="242" t="s">
        <v>152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3"/>
      <c r="M5" s="53"/>
      <c r="N5" s="53"/>
      <c r="O5" s="53"/>
    </row>
    <row r="6" spans="1:15" x14ac:dyDescent="0.25">
      <c r="A6" s="24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5"/>
    </row>
    <row r="7" spans="1:15" ht="8.25" customHeight="1" thickBot="1" x14ac:dyDescent="0.3">
      <c r="A7" s="246"/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7"/>
    </row>
    <row r="8" spans="1:15" ht="15" customHeight="1" thickBot="1" x14ac:dyDescent="0.3">
      <c r="A8" s="280" t="s">
        <v>151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2"/>
    </row>
    <row r="9" spans="1:15" ht="14.25" customHeight="1" thickBot="1" x14ac:dyDescent="0.3">
      <c r="A9" s="239"/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1"/>
    </row>
    <row r="10" spans="1:15" x14ac:dyDescent="0.25">
      <c r="A10" s="233" t="s">
        <v>23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5"/>
    </row>
    <row r="11" spans="1:15" ht="15.75" thickBot="1" x14ac:dyDescent="0.3">
      <c r="A11" s="236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8"/>
    </row>
    <row r="12" spans="1:15" x14ac:dyDescent="0.25">
      <c r="A12" s="251" t="s">
        <v>24</v>
      </c>
      <c r="B12" s="286" t="s">
        <v>1</v>
      </c>
      <c r="C12" s="254">
        <v>2025</v>
      </c>
      <c r="D12" s="257"/>
      <c r="E12" s="258"/>
      <c r="F12" s="254">
        <v>2023</v>
      </c>
      <c r="G12" s="257"/>
      <c r="H12" s="258"/>
      <c r="I12" s="254" t="s">
        <v>111</v>
      </c>
      <c r="J12" s="257"/>
      <c r="K12" s="258"/>
      <c r="L12" s="289" t="s">
        <v>25</v>
      </c>
      <c r="M12" s="50"/>
      <c r="N12" s="50"/>
    </row>
    <row r="13" spans="1:15" x14ac:dyDescent="0.25">
      <c r="A13" s="252"/>
      <c r="B13" s="287"/>
      <c r="C13" s="248" t="s">
        <v>117</v>
      </c>
      <c r="D13" s="249"/>
      <c r="E13" s="250"/>
      <c r="F13" s="248" t="s">
        <v>117</v>
      </c>
      <c r="G13" s="249"/>
      <c r="H13" s="250"/>
      <c r="I13" s="248" t="s">
        <v>117</v>
      </c>
      <c r="J13" s="249"/>
      <c r="K13" s="250"/>
      <c r="L13" s="290"/>
      <c r="M13" s="50"/>
      <c r="N13" s="50"/>
    </row>
    <row r="14" spans="1:15" ht="15.75" thickBot="1" x14ac:dyDescent="0.3">
      <c r="A14" s="253"/>
      <c r="B14" s="288"/>
      <c r="C14" s="70" t="s">
        <v>4</v>
      </c>
      <c r="D14" s="68" t="s">
        <v>5</v>
      </c>
      <c r="E14" s="69">
        <v>1</v>
      </c>
      <c r="F14" s="70" t="s">
        <v>4</v>
      </c>
      <c r="G14" s="68" t="s">
        <v>5</v>
      </c>
      <c r="H14" s="69">
        <v>0.5</v>
      </c>
      <c r="I14" s="70" t="s">
        <v>4</v>
      </c>
      <c r="J14" s="68" t="s">
        <v>5</v>
      </c>
      <c r="K14" s="69">
        <v>0.25</v>
      </c>
      <c r="L14" s="291"/>
      <c r="M14" s="50"/>
      <c r="N14" s="137"/>
    </row>
    <row r="15" spans="1:15" x14ac:dyDescent="0.25">
      <c r="A15" s="160">
        <v>1</v>
      </c>
      <c r="B15" s="11" t="s">
        <v>85</v>
      </c>
      <c r="C15" s="176"/>
      <c r="D15" s="85"/>
      <c r="E15" s="88"/>
      <c r="F15" s="1">
        <v>1</v>
      </c>
      <c r="G15" s="85">
        <v>525</v>
      </c>
      <c r="H15" s="88">
        <f>G15*50/100</f>
        <v>262.5</v>
      </c>
      <c r="I15" s="1">
        <v>2</v>
      </c>
      <c r="J15" s="85">
        <v>402.5</v>
      </c>
      <c r="K15" s="150">
        <f>J15*25/100</f>
        <v>100.625</v>
      </c>
      <c r="L15" s="154">
        <f t="shared" ref="L15" si="0">E15+H15+K15</f>
        <v>363.125</v>
      </c>
      <c r="M15" s="46"/>
      <c r="N15" s="46"/>
    </row>
    <row r="16" spans="1:15" x14ac:dyDescent="0.25">
      <c r="A16" s="161">
        <v>2</v>
      </c>
      <c r="B16" s="8" t="s">
        <v>115</v>
      </c>
      <c r="C16" s="38"/>
      <c r="D16" s="86"/>
      <c r="E16" s="89"/>
      <c r="F16" s="2">
        <v>2</v>
      </c>
      <c r="G16" s="86">
        <v>402.5</v>
      </c>
      <c r="H16" s="89">
        <f t="shared" ref="H16:H20" si="1">G16*50/100</f>
        <v>201.25</v>
      </c>
      <c r="I16" s="2">
        <v>1</v>
      </c>
      <c r="J16" s="86">
        <v>525</v>
      </c>
      <c r="K16" s="151">
        <f t="shared" ref="K16:K20" si="2">J16*25/100</f>
        <v>131.25</v>
      </c>
      <c r="L16" s="155">
        <f>E16+H16+K16</f>
        <v>332.5</v>
      </c>
      <c r="M16" s="46"/>
      <c r="N16" s="46"/>
    </row>
    <row r="17" spans="1:15" x14ac:dyDescent="0.25">
      <c r="A17" s="161">
        <v>3</v>
      </c>
      <c r="B17" s="8" t="s">
        <v>95</v>
      </c>
      <c r="C17" s="38"/>
      <c r="D17" s="86"/>
      <c r="E17" s="89"/>
      <c r="F17" s="2">
        <v>4</v>
      </c>
      <c r="G17" s="86">
        <v>138</v>
      </c>
      <c r="H17" s="89">
        <f t="shared" si="1"/>
        <v>69</v>
      </c>
      <c r="I17" s="2">
        <v>3</v>
      </c>
      <c r="J17" s="86">
        <v>182</v>
      </c>
      <c r="K17" s="151">
        <f t="shared" si="2"/>
        <v>45.5</v>
      </c>
      <c r="L17" s="155">
        <f t="shared" ref="L17:L18" si="3">E17+H17+K17</f>
        <v>114.5</v>
      </c>
      <c r="M17" s="46"/>
      <c r="N17" s="46"/>
    </row>
    <row r="18" spans="1:15" x14ac:dyDescent="0.25">
      <c r="A18" s="161">
        <v>4</v>
      </c>
      <c r="B18" s="8" t="s">
        <v>118</v>
      </c>
      <c r="C18" s="38"/>
      <c r="D18" s="86"/>
      <c r="E18" s="89"/>
      <c r="F18" s="2">
        <v>3</v>
      </c>
      <c r="G18" s="86">
        <v>182</v>
      </c>
      <c r="H18" s="89">
        <f t="shared" si="1"/>
        <v>91</v>
      </c>
      <c r="I18" s="2" t="s">
        <v>26</v>
      </c>
      <c r="J18" s="86">
        <v>0</v>
      </c>
      <c r="K18" s="151">
        <f t="shared" si="2"/>
        <v>0</v>
      </c>
      <c r="L18" s="155">
        <f t="shared" si="3"/>
        <v>91</v>
      </c>
      <c r="M18" s="46"/>
      <c r="N18" s="46"/>
    </row>
    <row r="19" spans="1:15" x14ac:dyDescent="0.25">
      <c r="A19" s="161">
        <v>5</v>
      </c>
      <c r="B19" s="8" t="s">
        <v>86</v>
      </c>
      <c r="C19" s="38"/>
      <c r="D19" s="86"/>
      <c r="E19" s="89"/>
      <c r="F19" s="2" t="s">
        <v>26</v>
      </c>
      <c r="G19" s="86">
        <v>0</v>
      </c>
      <c r="H19" s="89">
        <f t="shared" si="1"/>
        <v>0</v>
      </c>
      <c r="I19" s="2">
        <v>4</v>
      </c>
      <c r="J19" s="86">
        <v>138</v>
      </c>
      <c r="K19" s="151">
        <f t="shared" si="2"/>
        <v>34.5</v>
      </c>
      <c r="L19" s="155">
        <f t="shared" ref="L19:L20" si="4">E19+H19+K19</f>
        <v>34.5</v>
      </c>
      <c r="M19" s="46"/>
      <c r="N19" s="46"/>
    </row>
    <row r="20" spans="1:15" ht="15.75" thickBot="1" x14ac:dyDescent="0.3">
      <c r="A20" s="175">
        <v>6</v>
      </c>
      <c r="B20" s="9" t="s">
        <v>116</v>
      </c>
      <c r="C20" s="177"/>
      <c r="D20" s="87"/>
      <c r="E20" s="153"/>
      <c r="F20" s="5" t="s">
        <v>26</v>
      </c>
      <c r="G20" s="87">
        <v>0</v>
      </c>
      <c r="H20" s="153">
        <f t="shared" si="1"/>
        <v>0</v>
      </c>
      <c r="I20" s="5">
        <v>5</v>
      </c>
      <c r="J20" s="87">
        <v>93.5</v>
      </c>
      <c r="K20" s="152">
        <f t="shared" si="2"/>
        <v>23.375</v>
      </c>
      <c r="L20" s="157">
        <f t="shared" si="4"/>
        <v>23.375</v>
      </c>
      <c r="M20" s="46"/>
      <c r="N20" s="46"/>
    </row>
    <row r="21" spans="1:15" ht="15.75" thickBot="1" x14ac:dyDescent="0.3">
      <c r="M21" s="46"/>
      <c r="N21" s="46"/>
    </row>
    <row r="22" spans="1:15" x14ac:dyDescent="0.25">
      <c r="A22" s="233" t="s">
        <v>27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5"/>
      <c r="M22" s="46"/>
      <c r="N22" s="46"/>
    </row>
    <row r="23" spans="1:15" ht="15.75" thickBot="1" x14ac:dyDescent="0.3">
      <c r="A23" s="236"/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8"/>
      <c r="M23" s="46"/>
      <c r="N23" s="46"/>
      <c r="O23" s="48"/>
    </row>
    <row r="24" spans="1:15" x14ac:dyDescent="0.25">
      <c r="A24" s="251" t="s">
        <v>24</v>
      </c>
      <c r="B24" s="254" t="s">
        <v>1</v>
      </c>
      <c r="C24" s="254">
        <v>2024</v>
      </c>
      <c r="D24" s="257"/>
      <c r="E24" s="258"/>
      <c r="F24" s="254">
        <v>2023</v>
      </c>
      <c r="G24" s="257"/>
      <c r="H24" s="258"/>
      <c r="I24" s="254" t="s">
        <v>111</v>
      </c>
      <c r="J24" s="257"/>
      <c r="K24" s="258"/>
      <c r="L24" s="283" t="s">
        <v>25</v>
      </c>
      <c r="M24" s="49"/>
      <c r="N24" s="49"/>
    </row>
    <row r="25" spans="1:15" x14ac:dyDescent="0.25">
      <c r="A25" s="252"/>
      <c r="B25" s="255"/>
      <c r="C25" s="255" t="s">
        <v>177</v>
      </c>
      <c r="D25" s="259"/>
      <c r="E25" s="260"/>
      <c r="F25" s="255" t="s">
        <v>125</v>
      </c>
      <c r="G25" s="259"/>
      <c r="H25" s="260"/>
      <c r="I25" s="255" t="s">
        <v>125</v>
      </c>
      <c r="J25" s="259"/>
      <c r="K25" s="260"/>
      <c r="L25" s="284"/>
      <c r="M25" s="49"/>
      <c r="N25" s="49"/>
    </row>
    <row r="26" spans="1:15" ht="15.75" thickBot="1" x14ac:dyDescent="0.3">
      <c r="A26" s="253"/>
      <c r="B26" s="256"/>
      <c r="C26" s="72" t="s">
        <v>4</v>
      </c>
      <c r="D26" s="68" t="s">
        <v>5</v>
      </c>
      <c r="E26" s="69">
        <v>1</v>
      </c>
      <c r="F26" s="72" t="s">
        <v>4</v>
      </c>
      <c r="G26" s="68" t="s">
        <v>5</v>
      </c>
      <c r="H26" s="69">
        <v>0.5</v>
      </c>
      <c r="I26" s="72" t="s">
        <v>4</v>
      </c>
      <c r="J26" s="68" t="s">
        <v>5</v>
      </c>
      <c r="K26" s="69">
        <v>0.25</v>
      </c>
      <c r="L26" s="285"/>
      <c r="M26" s="50"/>
      <c r="N26" s="137"/>
    </row>
    <row r="27" spans="1:15" x14ac:dyDescent="0.25">
      <c r="A27" s="11">
        <v>1</v>
      </c>
      <c r="B27" s="178" t="s">
        <v>105</v>
      </c>
      <c r="C27" s="7">
        <v>1</v>
      </c>
      <c r="D27" s="85">
        <v>675</v>
      </c>
      <c r="E27" s="150">
        <f>D27*100/100</f>
        <v>675</v>
      </c>
      <c r="F27" s="7">
        <v>1</v>
      </c>
      <c r="G27" s="85">
        <v>675</v>
      </c>
      <c r="H27" s="88">
        <f>G27*50/100</f>
        <v>337.5</v>
      </c>
      <c r="I27" s="7">
        <v>1</v>
      </c>
      <c r="J27" s="85">
        <v>675</v>
      </c>
      <c r="K27" s="150">
        <f>J27*25/100</f>
        <v>168.75</v>
      </c>
      <c r="L27" s="154">
        <f t="shared" ref="L27:L37" si="5">E27+H27+K27</f>
        <v>1181.25</v>
      </c>
      <c r="M27" s="46"/>
      <c r="N27" s="46"/>
    </row>
    <row r="28" spans="1:15" x14ac:dyDescent="0.25">
      <c r="A28" s="8">
        <v>2</v>
      </c>
      <c r="B28" s="165" t="s">
        <v>106</v>
      </c>
      <c r="C28" s="4">
        <v>2</v>
      </c>
      <c r="D28" s="86">
        <v>630</v>
      </c>
      <c r="E28" s="151">
        <f t="shared" ref="E28:E42" si="6">D28*100/100</f>
        <v>630</v>
      </c>
      <c r="F28" s="4">
        <v>2</v>
      </c>
      <c r="G28" s="86">
        <v>630</v>
      </c>
      <c r="H28" s="89">
        <f t="shared" ref="H28:H42" si="7">G28*50/100</f>
        <v>315</v>
      </c>
      <c r="I28" s="4">
        <v>2</v>
      </c>
      <c r="J28" s="86">
        <v>630</v>
      </c>
      <c r="K28" s="151">
        <f t="shared" ref="K28:K42" si="8">J28*25/100</f>
        <v>157.5</v>
      </c>
      <c r="L28" s="155">
        <f t="shared" si="5"/>
        <v>1102.5</v>
      </c>
      <c r="M28" s="46"/>
      <c r="N28" s="46"/>
    </row>
    <row r="29" spans="1:15" x14ac:dyDescent="0.25">
      <c r="A29" s="8">
        <v>3</v>
      </c>
      <c r="B29" s="165" t="s">
        <v>108</v>
      </c>
      <c r="C29" s="4">
        <v>3</v>
      </c>
      <c r="D29" s="86">
        <v>585</v>
      </c>
      <c r="E29" s="151">
        <f t="shared" si="6"/>
        <v>585</v>
      </c>
      <c r="F29" s="4">
        <v>5</v>
      </c>
      <c r="G29" s="86">
        <v>495</v>
      </c>
      <c r="H29" s="89">
        <f t="shared" ref="H29" si="9">G29*50/100</f>
        <v>247.5</v>
      </c>
      <c r="I29" s="4">
        <v>4</v>
      </c>
      <c r="J29" s="86">
        <v>540</v>
      </c>
      <c r="K29" s="151">
        <f t="shared" ref="K29" si="10">J29*25/100</f>
        <v>135</v>
      </c>
      <c r="L29" s="155">
        <f t="shared" si="5"/>
        <v>967.5</v>
      </c>
      <c r="M29" s="46"/>
      <c r="N29" s="46"/>
    </row>
    <row r="30" spans="1:15" x14ac:dyDescent="0.25">
      <c r="A30" s="8">
        <v>4</v>
      </c>
      <c r="B30" s="165" t="s">
        <v>81</v>
      </c>
      <c r="C30" s="4">
        <v>4</v>
      </c>
      <c r="D30" s="86">
        <v>540</v>
      </c>
      <c r="E30" s="151">
        <f t="shared" si="6"/>
        <v>540</v>
      </c>
      <c r="F30" s="4">
        <v>4</v>
      </c>
      <c r="G30" s="86">
        <v>540</v>
      </c>
      <c r="H30" s="89">
        <f t="shared" si="7"/>
        <v>270</v>
      </c>
      <c r="I30" s="4">
        <v>5</v>
      </c>
      <c r="J30" s="86">
        <v>495</v>
      </c>
      <c r="K30" s="151">
        <f t="shared" si="8"/>
        <v>123.75</v>
      </c>
      <c r="L30" s="155">
        <f t="shared" ref="L30" si="11">E30+H30+K30</f>
        <v>933.75</v>
      </c>
      <c r="M30" s="46"/>
      <c r="N30" s="46"/>
    </row>
    <row r="31" spans="1:15" x14ac:dyDescent="0.25">
      <c r="A31" s="8">
        <v>5</v>
      </c>
      <c r="B31" s="165" t="s">
        <v>101</v>
      </c>
      <c r="C31" s="4">
        <v>5</v>
      </c>
      <c r="D31" s="86">
        <v>495</v>
      </c>
      <c r="E31" s="151">
        <f t="shared" si="6"/>
        <v>495</v>
      </c>
      <c r="F31" s="4">
        <v>6</v>
      </c>
      <c r="G31" s="86">
        <v>450</v>
      </c>
      <c r="H31" s="89">
        <f t="shared" si="7"/>
        <v>225</v>
      </c>
      <c r="I31" s="4">
        <v>6</v>
      </c>
      <c r="J31" s="86">
        <v>450</v>
      </c>
      <c r="K31" s="151">
        <f t="shared" si="8"/>
        <v>112.5</v>
      </c>
      <c r="L31" s="155">
        <f t="shared" ref="L31:L34" si="12">E31+H31+K31</f>
        <v>832.5</v>
      </c>
      <c r="M31" s="46"/>
      <c r="N31" s="46"/>
    </row>
    <row r="32" spans="1:15" x14ac:dyDescent="0.25">
      <c r="A32" s="8">
        <v>6</v>
      </c>
      <c r="B32" s="165" t="s">
        <v>107</v>
      </c>
      <c r="C32" s="4">
        <v>8</v>
      </c>
      <c r="D32" s="86">
        <v>162</v>
      </c>
      <c r="E32" s="151">
        <f t="shared" si="6"/>
        <v>162</v>
      </c>
      <c r="F32" s="4">
        <v>3</v>
      </c>
      <c r="G32" s="86">
        <v>585</v>
      </c>
      <c r="H32" s="89">
        <f t="shared" ref="H32:H34" si="13">G32*50/100</f>
        <v>292.5</v>
      </c>
      <c r="I32" s="4">
        <v>3</v>
      </c>
      <c r="J32" s="86">
        <v>585</v>
      </c>
      <c r="K32" s="151">
        <f t="shared" ref="K32:K34" si="14">J32*25/100</f>
        <v>146.25</v>
      </c>
      <c r="L32" s="155">
        <f t="shared" si="12"/>
        <v>600.75</v>
      </c>
      <c r="M32" s="46"/>
      <c r="N32" s="46"/>
    </row>
    <row r="33" spans="1:14" x14ac:dyDescent="0.25">
      <c r="A33" s="8">
        <v>7</v>
      </c>
      <c r="B33" s="165" t="s">
        <v>109</v>
      </c>
      <c r="C33" s="4">
        <v>6</v>
      </c>
      <c r="D33" s="86">
        <v>450</v>
      </c>
      <c r="E33" s="151">
        <f t="shared" si="6"/>
        <v>450</v>
      </c>
      <c r="F33" s="4" t="s">
        <v>26</v>
      </c>
      <c r="G33" s="86">
        <v>0</v>
      </c>
      <c r="H33" s="89">
        <f t="shared" si="13"/>
        <v>0</v>
      </c>
      <c r="I33" s="4">
        <v>7</v>
      </c>
      <c r="J33" s="86">
        <v>182.3</v>
      </c>
      <c r="K33" s="151">
        <f t="shared" si="14"/>
        <v>45.575000000000003</v>
      </c>
      <c r="L33" s="155">
        <f t="shared" si="12"/>
        <v>495.57499999999999</v>
      </c>
      <c r="M33" s="46"/>
      <c r="N33" s="46"/>
    </row>
    <row r="34" spans="1:14" x14ac:dyDescent="0.25">
      <c r="A34" s="8">
        <v>8</v>
      </c>
      <c r="B34" s="165" t="s">
        <v>167</v>
      </c>
      <c r="C34" s="4">
        <v>7</v>
      </c>
      <c r="D34" s="86">
        <v>182.3</v>
      </c>
      <c r="E34" s="151">
        <f t="shared" si="6"/>
        <v>182.3</v>
      </c>
      <c r="F34" s="4">
        <v>8</v>
      </c>
      <c r="G34" s="86">
        <v>162</v>
      </c>
      <c r="H34" s="89">
        <f t="shared" si="13"/>
        <v>81</v>
      </c>
      <c r="I34" s="4">
        <v>12</v>
      </c>
      <c r="J34" s="86">
        <v>121.5</v>
      </c>
      <c r="K34" s="151">
        <f t="shared" si="14"/>
        <v>30.375</v>
      </c>
      <c r="L34" s="155">
        <f t="shared" si="12"/>
        <v>293.67500000000001</v>
      </c>
      <c r="M34" s="46"/>
      <c r="N34" s="46"/>
    </row>
    <row r="35" spans="1:14" x14ac:dyDescent="0.25">
      <c r="A35" s="8">
        <v>9</v>
      </c>
      <c r="B35" s="165" t="s">
        <v>110</v>
      </c>
      <c r="C35" s="4">
        <v>9</v>
      </c>
      <c r="D35" s="86">
        <v>151.9</v>
      </c>
      <c r="E35" s="151">
        <f t="shared" si="6"/>
        <v>151.9</v>
      </c>
      <c r="F35" s="4">
        <v>7</v>
      </c>
      <c r="G35" s="86">
        <v>182.3</v>
      </c>
      <c r="H35" s="89">
        <f t="shared" si="7"/>
        <v>91.15</v>
      </c>
      <c r="I35" s="4">
        <v>8</v>
      </c>
      <c r="J35" s="86">
        <v>162</v>
      </c>
      <c r="K35" s="151">
        <f t="shared" si="8"/>
        <v>40.5</v>
      </c>
      <c r="L35" s="155">
        <f t="shared" si="5"/>
        <v>283.55</v>
      </c>
      <c r="M35" s="46"/>
      <c r="N35" s="46"/>
    </row>
    <row r="36" spans="1:14" x14ac:dyDescent="0.25">
      <c r="A36" s="8">
        <v>10</v>
      </c>
      <c r="B36" s="165" t="s">
        <v>166</v>
      </c>
      <c r="C36" s="4">
        <v>10</v>
      </c>
      <c r="D36" s="86">
        <v>141.80000000000001</v>
      </c>
      <c r="E36" s="151">
        <f t="shared" si="6"/>
        <v>141.80000000000001</v>
      </c>
      <c r="F36" s="4">
        <v>9</v>
      </c>
      <c r="G36" s="86">
        <v>151.9</v>
      </c>
      <c r="H36" s="89">
        <f t="shared" si="7"/>
        <v>75.95</v>
      </c>
      <c r="I36" s="4">
        <v>9</v>
      </c>
      <c r="J36" s="86">
        <v>151.9</v>
      </c>
      <c r="K36" s="151">
        <f t="shared" si="8"/>
        <v>37.975000000000001</v>
      </c>
      <c r="L36" s="155">
        <f t="shared" si="5"/>
        <v>255.72499999999999</v>
      </c>
      <c r="M36" s="46"/>
      <c r="N36" s="46"/>
    </row>
    <row r="37" spans="1:14" x14ac:dyDescent="0.25">
      <c r="A37" s="8">
        <v>11</v>
      </c>
      <c r="B37" s="165" t="s">
        <v>170</v>
      </c>
      <c r="C37" s="4" t="s">
        <v>26</v>
      </c>
      <c r="D37" s="86">
        <v>0</v>
      </c>
      <c r="E37" s="151">
        <f t="shared" si="6"/>
        <v>0</v>
      </c>
      <c r="F37" s="4">
        <v>10</v>
      </c>
      <c r="G37" s="86">
        <v>141.80000000000001</v>
      </c>
      <c r="H37" s="89">
        <f t="shared" ref="H37" si="15">G37*50/100</f>
        <v>70.900000000000006</v>
      </c>
      <c r="I37" s="4">
        <v>10</v>
      </c>
      <c r="J37" s="86">
        <v>141.80000000000001</v>
      </c>
      <c r="K37" s="151">
        <f t="shared" ref="K37" si="16">J37*25/100</f>
        <v>35.450000000000003</v>
      </c>
      <c r="L37" s="155">
        <f t="shared" si="5"/>
        <v>106.35000000000001</v>
      </c>
      <c r="M37" s="46"/>
      <c r="N37" s="46"/>
    </row>
    <row r="38" spans="1:14" x14ac:dyDescent="0.25">
      <c r="A38" s="8">
        <v>12</v>
      </c>
      <c r="B38" s="165" t="s">
        <v>178</v>
      </c>
      <c r="C38" s="4" t="s">
        <v>26</v>
      </c>
      <c r="D38" s="86">
        <v>0</v>
      </c>
      <c r="E38" s="151">
        <f t="shared" si="6"/>
        <v>0</v>
      </c>
      <c r="F38" s="4">
        <v>11</v>
      </c>
      <c r="G38" s="86">
        <v>131.6</v>
      </c>
      <c r="H38" s="89">
        <f t="shared" si="7"/>
        <v>65.8</v>
      </c>
      <c r="I38" s="4">
        <v>14</v>
      </c>
      <c r="J38" s="86">
        <v>101.3</v>
      </c>
      <c r="K38" s="151">
        <f t="shared" si="8"/>
        <v>25.324999999999999</v>
      </c>
      <c r="L38" s="155">
        <f t="shared" ref="L38" si="17">E38+H38+K38</f>
        <v>91.125</v>
      </c>
      <c r="M38" s="46"/>
      <c r="N38" s="46"/>
    </row>
    <row r="39" spans="1:14" x14ac:dyDescent="0.25">
      <c r="A39" s="8">
        <v>13</v>
      </c>
      <c r="B39" s="165" t="s">
        <v>180</v>
      </c>
      <c r="C39" s="4" t="s">
        <v>26</v>
      </c>
      <c r="D39" s="86">
        <v>0</v>
      </c>
      <c r="E39" s="151">
        <f t="shared" si="6"/>
        <v>0</v>
      </c>
      <c r="F39" s="4">
        <v>13</v>
      </c>
      <c r="G39" s="86">
        <v>111.4</v>
      </c>
      <c r="H39" s="89">
        <f t="shared" si="7"/>
        <v>55.7</v>
      </c>
      <c r="I39" s="4">
        <v>15</v>
      </c>
      <c r="J39" s="86">
        <v>50.6</v>
      </c>
      <c r="K39" s="151">
        <f t="shared" si="8"/>
        <v>12.65</v>
      </c>
      <c r="L39" s="155">
        <f t="shared" ref="L39" si="18">E39+H39+K39</f>
        <v>68.350000000000009</v>
      </c>
      <c r="M39" s="46"/>
      <c r="N39" s="46"/>
    </row>
    <row r="40" spans="1:14" x14ac:dyDescent="0.25">
      <c r="A40" s="8">
        <v>14</v>
      </c>
      <c r="B40" s="165" t="s">
        <v>179</v>
      </c>
      <c r="C40" s="4" t="s">
        <v>26</v>
      </c>
      <c r="D40" s="86">
        <v>0</v>
      </c>
      <c r="E40" s="151">
        <f t="shared" si="6"/>
        <v>0</v>
      </c>
      <c r="F40" s="4">
        <v>12</v>
      </c>
      <c r="G40" s="86">
        <v>121.5</v>
      </c>
      <c r="H40" s="89">
        <f t="shared" si="7"/>
        <v>60.75</v>
      </c>
      <c r="I40" s="4" t="s">
        <v>26</v>
      </c>
      <c r="J40" s="86">
        <v>0</v>
      </c>
      <c r="K40" s="151">
        <f t="shared" si="8"/>
        <v>0</v>
      </c>
      <c r="L40" s="155">
        <f t="shared" ref="L40:L42" si="19">E40+H40+K40</f>
        <v>60.75</v>
      </c>
      <c r="M40" s="46"/>
      <c r="N40" s="46"/>
    </row>
    <row r="41" spans="1:14" x14ac:dyDescent="0.25">
      <c r="A41" s="8">
        <v>15</v>
      </c>
      <c r="B41" s="165" t="s">
        <v>181</v>
      </c>
      <c r="C41" s="4" t="s">
        <v>26</v>
      </c>
      <c r="D41" s="86">
        <v>0</v>
      </c>
      <c r="E41" s="151">
        <f t="shared" si="6"/>
        <v>0</v>
      </c>
      <c r="F41" s="4" t="s">
        <v>26</v>
      </c>
      <c r="G41" s="86">
        <v>0</v>
      </c>
      <c r="H41" s="89">
        <f t="shared" si="7"/>
        <v>0</v>
      </c>
      <c r="I41" s="4">
        <v>11</v>
      </c>
      <c r="J41" s="86">
        <v>131.6</v>
      </c>
      <c r="K41" s="151">
        <f t="shared" si="8"/>
        <v>32.9</v>
      </c>
      <c r="L41" s="155">
        <f t="shared" si="19"/>
        <v>32.9</v>
      </c>
      <c r="M41" s="46"/>
      <c r="N41" s="46"/>
    </row>
    <row r="42" spans="1:14" ht="15.75" thickBot="1" x14ac:dyDescent="0.3">
      <c r="A42" s="9">
        <v>16</v>
      </c>
      <c r="B42" s="167" t="s">
        <v>183</v>
      </c>
      <c r="C42" s="156" t="s">
        <v>26</v>
      </c>
      <c r="D42" s="87">
        <v>0</v>
      </c>
      <c r="E42" s="152">
        <f t="shared" si="6"/>
        <v>0</v>
      </c>
      <c r="F42" s="156" t="s">
        <v>26</v>
      </c>
      <c r="G42" s="87">
        <v>0</v>
      </c>
      <c r="H42" s="153">
        <f t="shared" si="7"/>
        <v>0</v>
      </c>
      <c r="I42" s="156">
        <v>13</v>
      </c>
      <c r="J42" s="87">
        <v>111.4</v>
      </c>
      <c r="K42" s="152">
        <f t="shared" si="8"/>
        <v>27.85</v>
      </c>
      <c r="L42" s="155">
        <f t="shared" si="19"/>
        <v>27.85</v>
      </c>
      <c r="M42" s="46"/>
      <c r="N42" s="46"/>
    </row>
    <row r="43" spans="1:14" ht="31.5" customHeight="1" thickBot="1" x14ac:dyDescent="0.3">
      <c r="A43" s="277" t="s">
        <v>182</v>
      </c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9"/>
      <c r="M43" s="46"/>
      <c r="N43" s="46"/>
    </row>
    <row r="44" spans="1:14" ht="15.75" thickBot="1" x14ac:dyDescent="0.3">
      <c r="A44" s="45"/>
      <c r="B44" s="45"/>
      <c r="C44" s="46"/>
      <c r="D44" s="46"/>
      <c r="E44" s="45"/>
      <c r="F44" s="46"/>
      <c r="G44" s="46"/>
      <c r="H44" s="45"/>
      <c r="I44" s="45"/>
      <c r="J44" s="45"/>
      <c r="K44" s="45"/>
      <c r="L44" s="48"/>
      <c r="M44" s="46"/>
      <c r="N44" s="46"/>
    </row>
    <row r="45" spans="1:14" x14ac:dyDescent="0.25">
      <c r="A45" s="233" t="s">
        <v>176</v>
      </c>
      <c r="B45" s="234"/>
      <c r="C45" s="234"/>
      <c r="D45" s="234"/>
      <c r="E45" s="234"/>
      <c r="F45" s="234"/>
      <c r="G45" s="234"/>
      <c r="H45" s="234"/>
      <c r="I45" s="234"/>
      <c r="J45" s="234"/>
      <c r="K45" s="234"/>
      <c r="L45" s="235"/>
    </row>
    <row r="46" spans="1:14" ht="15.75" thickBot="1" x14ac:dyDescent="0.3">
      <c r="A46" s="23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8"/>
    </row>
    <row r="47" spans="1:14" x14ac:dyDescent="0.25">
      <c r="A47" s="251" t="s">
        <v>24</v>
      </c>
      <c r="B47" s="286" t="s">
        <v>1</v>
      </c>
      <c r="C47" s="254">
        <v>2024</v>
      </c>
      <c r="D47" s="257"/>
      <c r="E47" s="258"/>
      <c r="F47" s="292">
        <v>2022</v>
      </c>
      <c r="G47" s="293"/>
      <c r="H47" s="294"/>
      <c r="I47" s="292">
        <v>2019</v>
      </c>
      <c r="J47" s="293"/>
      <c r="K47" s="294"/>
      <c r="L47" s="295" t="s">
        <v>25</v>
      </c>
    </row>
    <row r="48" spans="1:14" x14ac:dyDescent="0.25">
      <c r="A48" s="252"/>
      <c r="B48" s="287"/>
      <c r="C48" s="248" t="s">
        <v>136</v>
      </c>
      <c r="D48" s="249"/>
      <c r="E48" s="250"/>
      <c r="F48" s="248" t="s">
        <v>136</v>
      </c>
      <c r="G48" s="249"/>
      <c r="H48" s="250"/>
      <c r="I48" s="248" t="s">
        <v>136</v>
      </c>
      <c r="J48" s="249"/>
      <c r="K48" s="250"/>
      <c r="L48" s="296"/>
    </row>
    <row r="49" spans="1:12" ht="15.75" thickBot="1" x14ac:dyDescent="0.3">
      <c r="A49" s="253"/>
      <c r="B49" s="288"/>
      <c r="C49" s="72" t="s">
        <v>4</v>
      </c>
      <c r="D49" s="68" t="s">
        <v>5</v>
      </c>
      <c r="E49" s="69">
        <v>1</v>
      </c>
      <c r="F49" s="72" t="s">
        <v>4</v>
      </c>
      <c r="G49" s="68" t="s">
        <v>5</v>
      </c>
      <c r="H49" s="77">
        <v>0.5</v>
      </c>
      <c r="I49" s="72" t="s">
        <v>4</v>
      </c>
      <c r="J49" s="68" t="s">
        <v>5</v>
      </c>
      <c r="K49" s="69">
        <v>0.25</v>
      </c>
      <c r="L49" s="296"/>
    </row>
    <row r="50" spans="1:12" x14ac:dyDescent="0.25">
      <c r="A50" s="11">
        <v>1</v>
      </c>
      <c r="B50" s="164" t="s">
        <v>87</v>
      </c>
      <c r="C50" s="1">
        <v>2</v>
      </c>
      <c r="D50" s="85">
        <v>700</v>
      </c>
      <c r="E50" s="150">
        <f>D50*100/100</f>
        <v>700</v>
      </c>
      <c r="F50" s="1">
        <v>1</v>
      </c>
      <c r="G50" s="85">
        <v>750</v>
      </c>
      <c r="H50" s="150">
        <f>G50*50/100</f>
        <v>375</v>
      </c>
      <c r="I50" s="1">
        <v>3</v>
      </c>
      <c r="J50" s="85">
        <v>650</v>
      </c>
      <c r="K50" s="150">
        <f>J50*25/100</f>
        <v>162.5</v>
      </c>
      <c r="L50" s="90">
        <f t="shared" ref="L50:L61" si="20">E50+H50+K50</f>
        <v>1237.5</v>
      </c>
    </row>
    <row r="51" spans="1:12" x14ac:dyDescent="0.25">
      <c r="A51" s="8">
        <v>2</v>
      </c>
      <c r="B51" s="165" t="s">
        <v>100</v>
      </c>
      <c r="C51" s="2">
        <v>1</v>
      </c>
      <c r="D51" s="86">
        <v>750</v>
      </c>
      <c r="E51" s="151">
        <f t="shared" ref="E51:E71" si="21">D51*100/100</f>
        <v>750</v>
      </c>
      <c r="F51" s="2">
        <v>4</v>
      </c>
      <c r="G51" s="86">
        <v>600</v>
      </c>
      <c r="H51" s="151">
        <f t="shared" ref="H51" si="22">G51*50/100</f>
        <v>300</v>
      </c>
      <c r="I51" s="2">
        <v>4</v>
      </c>
      <c r="J51" s="86">
        <v>600</v>
      </c>
      <c r="K51" s="151">
        <f t="shared" ref="K51" si="23">J51*25/100</f>
        <v>150</v>
      </c>
      <c r="L51" s="91">
        <f t="shared" ref="L51" si="24">E51+H51+K51</f>
        <v>1200</v>
      </c>
    </row>
    <row r="52" spans="1:12" x14ac:dyDescent="0.25">
      <c r="A52" s="8">
        <v>3</v>
      </c>
      <c r="B52" s="166" t="s">
        <v>82</v>
      </c>
      <c r="C52" s="71">
        <v>4</v>
      </c>
      <c r="D52" s="86">
        <v>600</v>
      </c>
      <c r="E52" s="151">
        <f t="shared" si="21"/>
        <v>600</v>
      </c>
      <c r="F52" s="71">
        <v>2</v>
      </c>
      <c r="G52" s="86">
        <v>700</v>
      </c>
      <c r="H52" s="151">
        <f t="shared" ref="H52:H69" si="25">G52*50/100</f>
        <v>350</v>
      </c>
      <c r="I52" s="2">
        <v>1</v>
      </c>
      <c r="J52" s="86">
        <v>750</v>
      </c>
      <c r="K52" s="151">
        <f t="shared" ref="K52:K69" si="26">J52*25/100</f>
        <v>187.5</v>
      </c>
      <c r="L52" s="91">
        <f t="shared" si="20"/>
        <v>1137.5</v>
      </c>
    </row>
    <row r="53" spans="1:12" x14ac:dyDescent="0.25">
      <c r="A53" s="8">
        <v>4</v>
      </c>
      <c r="B53" s="165" t="s">
        <v>97</v>
      </c>
      <c r="C53" s="2">
        <v>3</v>
      </c>
      <c r="D53" s="86">
        <v>650</v>
      </c>
      <c r="E53" s="151">
        <f t="shared" si="21"/>
        <v>650</v>
      </c>
      <c r="F53" s="2">
        <v>3</v>
      </c>
      <c r="G53" s="86">
        <v>650</v>
      </c>
      <c r="H53" s="151">
        <f t="shared" si="25"/>
        <v>325</v>
      </c>
      <c r="I53" s="2">
        <v>5</v>
      </c>
      <c r="J53" s="86">
        <v>550</v>
      </c>
      <c r="K53" s="151">
        <f t="shared" si="26"/>
        <v>137.5</v>
      </c>
      <c r="L53" s="91">
        <f t="shared" si="20"/>
        <v>1112.5</v>
      </c>
    </row>
    <row r="54" spans="1:12" x14ac:dyDescent="0.25">
      <c r="A54" s="8">
        <v>5</v>
      </c>
      <c r="B54" s="165" t="s">
        <v>78</v>
      </c>
      <c r="C54" s="2">
        <v>5</v>
      </c>
      <c r="D54" s="86">
        <v>550</v>
      </c>
      <c r="E54" s="151">
        <f t="shared" si="21"/>
        <v>550</v>
      </c>
      <c r="F54" s="2">
        <v>6</v>
      </c>
      <c r="G54" s="86">
        <v>500</v>
      </c>
      <c r="H54" s="151">
        <f t="shared" si="25"/>
        <v>250</v>
      </c>
      <c r="I54" s="2">
        <v>2</v>
      </c>
      <c r="J54" s="86">
        <v>700</v>
      </c>
      <c r="K54" s="151">
        <f t="shared" si="26"/>
        <v>175</v>
      </c>
      <c r="L54" s="91">
        <f t="shared" ref="L54" si="27">E54+H54+K54</f>
        <v>975</v>
      </c>
    </row>
    <row r="55" spans="1:12" x14ac:dyDescent="0.25">
      <c r="A55" s="8">
        <v>6</v>
      </c>
      <c r="B55" s="165" t="s">
        <v>122</v>
      </c>
      <c r="C55" s="2">
        <v>6</v>
      </c>
      <c r="D55" s="86">
        <v>500</v>
      </c>
      <c r="E55" s="151">
        <f t="shared" si="21"/>
        <v>500</v>
      </c>
      <c r="F55" s="2">
        <v>5</v>
      </c>
      <c r="G55" s="86">
        <v>550</v>
      </c>
      <c r="H55" s="151">
        <f t="shared" si="25"/>
        <v>275</v>
      </c>
      <c r="I55" s="2">
        <v>6</v>
      </c>
      <c r="J55" s="86">
        <v>500</v>
      </c>
      <c r="K55" s="151">
        <f t="shared" si="26"/>
        <v>125</v>
      </c>
      <c r="L55" s="91">
        <f t="shared" si="20"/>
        <v>900</v>
      </c>
    </row>
    <row r="56" spans="1:12" x14ac:dyDescent="0.25">
      <c r="A56" s="8">
        <v>7</v>
      </c>
      <c r="B56" s="165" t="s">
        <v>83</v>
      </c>
      <c r="C56" s="2">
        <v>7</v>
      </c>
      <c r="D56" s="86">
        <v>450</v>
      </c>
      <c r="E56" s="151">
        <f t="shared" si="21"/>
        <v>450</v>
      </c>
      <c r="F56" s="2">
        <v>7</v>
      </c>
      <c r="G56" s="86">
        <v>450</v>
      </c>
      <c r="H56" s="151">
        <f t="shared" si="25"/>
        <v>225</v>
      </c>
      <c r="I56" s="2">
        <v>8</v>
      </c>
      <c r="J56" s="86">
        <v>400</v>
      </c>
      <c r="K56" s="151">
        <f t="shared" si="26"/>
        <v>100</v>
      </c>
      <c r="L56" s="91">
        <f t="shared" si="20"/>
        <v>775</v>
      </c>
    </row>
    <row r="57" spans="1:12" x14ac:dyDescent="0.25">
      <c r="A57" s="8">
        <v>8</v>
      </c>
      <c r="B57" s="165" t="s">
        <v>104</v>
      </c>
      <c r="C57" s="2">
        <v>9</v>
      </c>
      <c r="D57" s="86">
        <v>375</v>
      </c>
      <c r="E57" s="151">
        <f t="shared" si="21"/>
        <v>375</v>
      </c>
      <c r="F57" s="2">
        <v>9</v>
      </c>
      <c r="G57" s="86">
        <v>375</v>
      </c>
      <c r="H57" s="151">
        <f t="shared" si="25"/>
        <v>187.5</v>
      </c>
      <c r="I57" s="2">
        <v>11</v>
      </c>
      <c r="J57" s="86">
        <v>325</v>
      </c>
      <c r="K57" s="151">
        <f t="shared" si="26"/>
        <v>81.25</v>
      </c>
      <c r="L57" s="91">
        <f t="shared" si="20"/>
        <v>643.75</v>
      </c>
    </row>
    <row r="58" spans="1:12" x14ac:dyDescent="0.25">
      <c r="A58" s="8">
        <v>9</v>
      </c>
      <c r="B58" s="165" t="s">
        <v>84</v>
      </c>
      <c r="C58" s="2">
        <v>11</v>
      </c>
      <c r="D58" s="86">
        <v>325</v>
      </c>
      <c r="E58" s="151">
        <f t="shared" si="21"/>
        <v>325</v>
      </c>
      <c r="F58" s="2">
        <v>8</v>
      </c>
      <c r="G58" s="86">
        <v>400</v>
      </c>
      <c r="H58" s="151">
        <f t="shared" ref="H58" si="28">G58*50/100</f>
        <v>200</v>
      </c>
      <c r="I58" s="2">
        <v>9</v>
      </c>
      <c r="J58" s="86">
        <v>375</v>
      </c>
      <c r="K58" s="151">
        <f t="shared" ref="K58" si="29">J58*25/100</f>
        <v>93.75</v>
      </c>
      <c r="L58" s="91">
        <f t="shared" ref="L58" si="30">E58+H58+K58</f>
        <v>618.75</v>
      </c>
    </row>
    <row r="59" spans="1:12" x14ac:dyDescent="0.25">
      <c r="A59" s="8">
        <v>10</v>
      </c>
      <c r="B59" s="165" t="s">
        <v>33</v>
      </c>
      <c r="C59" s="2">
        <v>10</v>
      </c>
      <c r="D59" s="86">
        <v>350</v>
      </c>
      <c r="E59" s="151">
        <f t="shared" si="21"/>
        <v>350</v>
      </c>
      <c r="F59" s="2">
        <v>10</v>
      </c>
      <c r="G59" s="86">
        <v>350</v>
      </c>
      <c r="H59" s="151">
        <f t="shared" si="25"/>
        <v>175</v>
      </c>
      <c r="I59" s="2">
        <v>12</v>
      </c>
      <c r="J59" s="86">
        <v>300</v>
      </c>
      <c r="K59" s="151">
        <f t="shared" si="26"/>
        <v>75</v>
      </c>
      <c r="L59" s="91">
        <f t="shared" si="20"/>
        <v>600</v>
      </c>
    </row>
    <row r="60" spans="1:12" x14ac:dyDescent="0.25">
      <c r="A60" s="8">
        <v>11</v>
      </c>
      <c r="B60" s="165" t="s">
        <v>99</v>
      </c>
      <c r="C60" s="2">
        <v>12</v>
      </c>
      <c r="D60" s="86">
        <v>300</v>
      </c>
      <c r="E60" s="151">
        <f t="shared" si="21"/>
        <v>300</v>
      </c>
      <c r="F60" s="2">
        <v>12</v>
      </c>
      <c r="G60" s="86">
        <v>300</v>
      </c>
      <c r="H60" s="151">
        <f t="shared" ref="H60:H61" si="31">G60*50/100</f>
        <v>150</v>
      </c>
      <c r="I60" s="2">
        <v>7</v>
      </c>
      <c r="J60" s="86">
        <v>450</v>
      </c>
      <c r="K60" s="151">
        <f t="shared" ref="K60:K61" si="32">J60*25/100</f>
        <v>112.5</v>
      </c>
      <c r="L60" s="91">
        <f t="shared" si="20"/>
        <v>562.5</v>
      </c>
    </row>
    <row r="61" spans="1:12" x14ac:dyDescent="0.25">
      <c r="A61" s="8">
        <v>12</v>
      </c>
      <c r="B61" s="165" t="s">
        <v>32</v>
      </c>
      <c r="C61" s="2">
        <v>8</v>
      </c>
      <c r="D61" s="86">
        <v>400</v>
      </c>
      <c r="E61" s="151">
        <f t="shared" si="21"/>
        <v>400</v>
      </c>
      <c r="F61" s="2">
        <v>15</v>
      </c>
      <c r="G61" s="86">
        <v>225</v>
      </c>
      <c r="H61" s="151">
        <f t="shared" si="31"/>
        <v>112.5</v>
      </c>
      <c r="I61" s="2" t="s">
        <v>26</v>
      </c>
      <c r="J61" s="86">
        <v>0</v>
      </c>
      <c r="K61" s="151">
        <f t="shared" si="32"/>
        <v>0</v>
      </c>
      <c r="L61" s="91">
        <f t="shared" si="20"/>
        <v>512.5</v>
      </c>
    </row>
    <row r="62" spans="1:12" x14ac:dyDescent="0.25">
      <c r="A62" s="8">
        <v>13</v>
      </c>
      <c r="B62" s="165" t="s">
        <v>31</v>
      </c>
      <c r="C62" s="2">
        <v>13</v>
      </c>
      <c r="D62" s="86">
        <v>275</v>
      </c>
      <c r="E62" s="151">
        <f t="shared" si="21"/>
        <v>275</v>
      </c>
      <c r="F62" s="2">
        <v>13</v>
      </c>
      <c r="G62" s="86">
        <v>275</v>
      </c>
      <c r="H62" s="151">
        <f t="shared" si="25"/>
        <v>137.5</v>
      </c>
      <c r="I62" s="2">
        <v>13</v>
      </c>
      <c r="J62" s="86">
        <v>275</v>
      </c>
      <c r="K62" s="151">
        <f t="shared" si="26"/>
        <v>68.75</v>
      </c>
      <c r="L62" s="91">
        <f t="shared" ref="L62" si="33">E62+H62+K62</f>
        <v>481.25</v>
      </c>
    </row>
    <row r="63" spans="1:12" x14ac:dyDescent="0.25">
      <c r="A63" s="8">
        <v>14</v>
      </c>
      <c r="B63" s="165" t="s">
        <v>29</v>
      </c>
      <c r="C63" s="2">
        <v>15</v>
      </c>
      <c r="D63" s="86">
        <v>225</v>
      </c>
      <c r="E63" s="151">
        <f t="shared" si="21"/>
        <v>225</v>
      </c>
      <c r="F63" s="2">
        <v>11</v>
      </c>
      <c r="G63" s="86">
        <v>325</v>
      </c>
      <c r="H63" s="151">
        <f t="shared" si="25"/>
        <v>162.5</v>
      </c>
      <c r="I63" s="2">
        <v>17</v>
      </c>
      <c r="J63" s="86">
        <v>185</v>
      </c>
      <c r="K63" s="151">
        <f t="shared" si="26"/>
        <v>46.25</v>
      </c>
      <c r="L63" s="91">
        <f t="shared" ref="L63:L69" si="34">E63+H63+K63</f>
        <v>433.75</v>
      </c>
    </row>
    <row r="64" spans="1:12" x14ac:dyDescent="0.25">
      <c r="A64" s="8">
        <v>15</v>
      </c>
      <c r="B64" s="165" t="s">
        <v>98</v>
      </c>
      <c r="C64" s="2">
        <v>14</v>
      </c>
      <c r="D64" s="86">
        <v>250</v>
      </c>
      <c r="E64" s="151">
        <f t="shared" si="21"/>
        <v>250</v>
      </c>
      <c r="F64" s="2">
        <v>14</v>
      </c>
      <c r="G64" s="86">
        <v>250</v>
      </c>
      <c r="H64" s="151">
        <f t="shared" ref="H64" si="35">G64*50/100</f>
        <v>125</v>
      </c>
      <c r="I64" s="2">
        <v>15</v>
      </c>
      <c r="J64" s="86">
        <v>225</v>
      </c>
      <c r="K64" s="151">
        <f t="shared" ref="K64" si="36">J64*25/100</f>
        <v>56.25</v>
      </c>
      <c r="L64" s="91">
        <f t="shared" si="34"/>
        <v>431.25</v>
      </c>
    </row>
    <row r="65" spans="1:12" x14ac:dyDescent="0.25">
      <c r="A65" s="8">
        <v>16</v>
      </c>
      <c r="B65" s="165" t="s">
        <v>30</v>
      </c>
      <c r="C65" s="2">
        <v>16</v>
      </c>
      <c r="D65" s="86">
        <v>200</v>
      </c>
      <c r="E65" s="151">
        <f t="shared" si="21"/>
        <v>200</v>
      </c>
      <c r="F65" s="2">
        <v>16</v>
      </c>
      <c r="G65" s="86">
        <v>200</v>
      </c>
      <c r="H65" s="151">
        <f t="shared" si="25"/>
        <v>100</v>
      </c>
      <c r="I65" s="2">
        <v>18</v>
      </c>
      <c r="J65" s="86">
        <v>170</v>
      </c>
      <c r="K65" s="151">
        <f t="shared" si="26"/>
        <v>42.5</v>
      </c>
      <c r="L65" s="91">
        <f t="shared" si="34"/>
        <v>342.5</v>
      </c>
    </row>
    <row r="66" spans="1:12" x14ac:dyDescent="0.25">
      <c r="A66" s="8">
        <v>17</v>
      </c>
      <c r="B66" s="165" t="s">
        <v>124</v>
      </c>
      <c r="C66" s="2">
        <v>17</v>
      </c>
      <c r="D66" s="86">
        <v>185</v>
      </c>
      <c r="E66" s="151">
        <f t="shared" si="21"/>
        <v>185</v>
      </c>
      <c r="F66" s="2">
        <v>17</v>
      </c>
      <c r="G66" s="86">
        <v>185</v>
      </c>
      <c r="H66" s="151">
        <f t="shared" si="25"/>
        <v>92.5</v>
      </c>
      <c r="I66" s="2">
        <v>19</v>
      </c>
      <c r="J66" s="86">
        <v>155</v>
      </c>
      <c r="K66" s="151">
        <f t="shared" si="26"/>
        <v>38.75</v>
      </c>
      <c r="L66" s="91">
        <f t="shared" si="34"/>
        <v>316.25</v>
      </c>
    </row>
    <row r="67" spans="1:12" x14ac:dyDescent="0.25">
      <c r="A67" s="8">
        <v>18</v>
      </c>
      <c r="B67" s="165" t="s">
        <v>123</v>
      </c>
      <c r="C67" s="2">
        <v>18</v>
      </c>
      <c r="D67" s="86">
        <v>170</v>
      </c>
      <c r="E67" s="151">
        <f t="shared" si="21"/>
        <v>170</v>
      </c>
      <c r="F67" s="2">
        <v>18</v>
      </c>
      <c r="G67" s="86">
        <v>170</v>
      </c>
      <c r="H67" s="151">
        <f t="shared" ref="H67:H68" si="37">G67*50/100</f>
        <v>85</v>
      </c>
      <c r="I67" s="2" t="s">
        <v>26</v>
      </c>
      <c r="J67" s="86">
        <v>0</v>
      </c>
      <c r="K67" s="151">
        <f t="shared" ref="K67:K68" si="38">J67*25/100</f>
        <v>0</v>
      </c>
      <c r="L67" s="91">
        <f t="shared" si="34"/>
        <v>255</v>
      </c>
    </row>
    <row r="68" spans="1:12" x14ac:dyDescent="0.25">
      <c r="A68" s="8">
        <v>19</v>
      </c>
      <c r="B68" s="165" t="s">
        <v>193</v>
      </c>
      <c r="C68" s="2">
        <v>19</v>
      </c>
      <c r="D68" s="86">
        <v>155</v>
      </c>
      <c r="E68" s="151">
        <f t="shared" si="21"/>
        <v>155</v>
      </c>
      <c r="F68" s="2" t="s">
        <v>26</v>
      </c>
      <c r="G68" s="86">
        <v>0</v>
      </c>
      <c r="H68" s="151">
        <f t="shared" si="37"/>
        <v>0</v>
      </c>
      <c r="I68" s="2" t="s">
        <v>26</v>
      </c>
      <c r="J68" s="86">
        <v>0</v>
      </c>
      <c r="K68" s="151">
        <f t="shared" si="38"/>
        <v>0</v>
      </c>
      <c r="L68" s="91">
        <f t="shared" si="34"/>
        <v>155</v>
      </c>
    </row>
    <row r="69" spans="1:12" x14ac:dyDescent="0.25">
      <c r="A69" s="8">
        <v>20</v>
      </c>
      <c r="B69" s="165" t="s">
        <v>137</v>
      </c>
      <c r="C69" s="2" t="s">
        <v>26</v>
      </c>
      <c r="D69" s="86">
        <v>0</v>
      </c>
      <c r="E69" s="151">
        <f t="shared" si="21"/>
        <v>0</v>
      </c>
      <c r="F69" s="2" t="s">
        <v>26</v>
      </c>
      <c r="G69" s="86">
        <v>0</v>
      </c>
      <c r="H69" s="151">
        <f t="shared" si="25"/>
        <v>0</v>
      </c>
      <c r="I69" s="2">
        <v>10</v>
      </c>
      <c r="J69" s="86">
        <v>350</v>
      </c>
      <c r="K69" s="151">
        <f t="shared" si="26"/>
        <v>87.5</v>
      </c>
      <c r="L69" s="91">
        <f t="shared" si="34"/>
        <v>87.5</v>
      </c>
    </row>
    <row r="70" spans="1:12" x14ac:dyDescent="0.25">
      <c r="A70" s="8">
        <v>21</v>
      </c>
      <c r="B70" s="165" t="s">
        <v>138</v>
      </c>
      <c r="C70" s="2" t="s">
        <v>26</v>
      </c>
      <c r="D70" s="86">
        <v>0</v>
      </c>
      <c r="E70" s="151">
        <f t="shared" si="21"/>
        <v>0</v>
      </c>
      <c r="F70" s="2" t="s">
        <v>26</v>
      </c>
      <c r="G70" s="86">
        <v>0</v>
      </c>
      <c r="H70" s="151">
        <f t="shared" ref="H70:H71" si="39">G70*50/100</f>
        <v>0</v>
      </c>
      <c r="I70" s="2">
        <v>14</v>
      </c>
      <c r="J70" s="86">
        <v>250</v>
      </c>
      <c r="K70" s="151">
        <f t="shared" ref="K70:K71" si="40">J70*25/100</f>
        <v>62.5</v>
      </c>
      <c r="L70" s="91">
        <f t="shared" ref="L70" si="41">E70+H70+K70</f>
        <v>62.5</v>
      </c>
    </row>
    <row r="71" spans="1:12" ht="15.75" thickBot="1" x14ac:dyDescent="0.3">
      <c r="A71" s="9">
        <v>22</v>
      </c>
      <c r="B71" s="167" t="s">
        <v>139</v>
      </c>
      <c r="C71" s="5" t="s">
        <v>26</v>
      </c>
      <c r="D71" s="87">
        <v>0</v>
      </c>
      <c r="E71" s="152">
        <f t="shared" si="21"/>
        <v>0</v>
      </c>
      <c r="F71" s="5" t="s">
        <v>26</v>
      </c>
      <c r="G71" s="87">
        <v>0</v>
      </c>
      <c r="H71" s="152">
        <f t="shared" si="39"/>
        <v>0</v>
      </c>
      <c r="I71" s="5">
        <v>16</v>
      </c>
      <c r="J71" s="87">
        <v>200</v>
      </c>
      <c r="K71" s="152">
        <f t="shared" si="40"/>
        <v>50</v>
      </c>
      <c r="L71" s="163">
        <f t="shared" ref="L71" si="42">E71+H71+K71</f>
        <v>50</v>
      </c>
    </row>
    <row r="72" spans="1:12" x14ac:dyDescent="0.25">
      <c r="A72" s="14" t="s">
        <v>34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3"/>
    </row>
    <row r="73" spans="1:12" ht="15.75" thickBot="1" x14ac:dyDescent="0.3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3"/>
    </row>
    <row r="74" spans="1:12" x14ac:dyDescent="0.25">
      <c r="A74" s="233" t="s">
        <v>28</v>
      </c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5"/>
    </row>
    <row r="75" spans="1:12" ht="15.75" thickBot="1" x14ac:dyDescent="0.3">
      <c r="A75" s="236"/>
      <c r="B75" s="237"/>
      <c r="C75" s="237"/>
      <c r="D75" s="237"/>
      <c r="E75" s="237"/>
      <c r="F75" s="237"/>
      <c r="G75" s="237"/>
      <c r="H75" s="237"/>
      <c r="I75" s="237"/>
      <c r="J75" s="237"/>
      <c r="K75" s="237"/>
      <c r="L75" s="238"/>
    </row>
    <row r="76" spans="1:12" x14ac:dyDescent="0.25">
      <c r="A76" s="251" t="s">
        <v>24</v>
      </c>
      <c r="B76" s="254" t="s">
        <v>1</v>
      </c>
      <c r="C76" s="254">
        <v>2025</v>
      </c>
      <c r="D76" s="257"/>
      <c r="E76" s="258"/>
      <c r="F76" s="254">
        <v>2022</v>
      </c>
      <c r="G76" s="257"/>
      <c r="H76" s="258"/>
      <c r="I76" s="254" t="s">
        <v>111</v>
      </c>
      <c r="J76" s="257"/>
      <c r="K76" s="258"/>
      <c r="L76" s="289" t="s">
        <v>25</v>
      </c>
    </row>
    <row r="77" spans="1:12" x14ac:dyDescent="0.25">
      <c r="A77" s="252"/>
      <c r="B77" s="255"/>
      <c r="C77" s="255" t="s">
        <v>121</v>
      </c>
      <c r="D77" s="259"/>
      <c r="E77" s="260"/>
      <c r="F77" s="255" t="s">
        <v>121</v>
      </c>
      <c r="G77" s="259"/>
      <c r="H77" s="260"/>
      <c r="I77" s="255" t="s">
        <v>121</v>
      </c>
      <c r="J77" s="259"/>
      <c r="K77" s="260"/>
      <c r="L77" s="290"/>
    </row>
    <row r="78" spans="1:12" ht="15.75" thickBot="1" x14ac:dyDescent="0.3">
      <c r="A78" s="253"/>
      <c r="B78" s="261"/>
      <c r="C78" s="72" t="s">
        <v>4</v>
      </c>
      <c r="D78" s="68" t="s">
        <v>5</v>
      </c>
      <c r="E78" s="69">
        <v>1</v>
      </c>
      <c r="F78" s="72" t="s">
        <v>4</v>
      </c>
      <c r="G78" s="68" t="s">
        <v>5</v>
      </c>
      <c r="H78" s="69">
        <v>0.5</v>
      </c>
      <c r="I78" s="72" t="s">
        <v>4</v>
      </c>
      <c r="J78" s="68" t="s">
        <v>5</v>
      </c>
      <c r="K78" s="69">
        <v>0.25</v>
      </c>
      <c r="L78" s="291"/>
    </row>
    <row r="79" spans="1:12" x14ac:dyDescent="0.25">
      <c r="A79" s="11">
        <v>1</v>
      </c>
      <c r="B79" s="73" t="s">
        <v>119</v>
      </c>
      <c r="C79" s="1"/>
      <c r="D79" s="85"/>
      <c r="E79" s="88"/>
      <c r="F79" s="1">
        <v>1</v>
      </c>
      <c r="G79" s="85">
        <v>750</v>
      </c>
      <c r="H79" s="88">
        <f>G79*50/100</f>
        <v>375</v>
      </c>
      <c r="I79" s="7">
        <v>1</v>
      </c>
      <c r="J79" s="85">
        <v>750</v>
      </c>
      <c r="K79" s="88">
        <f>J79*25/100</f>
        <v>187.5</v>
      </c>
      <c r="L79" s="90">
        <f t="shared" ref="L79:L80" si="43">E79+H79+K79</f>
        <v>562.5</v>
      </c>
    </row>
    <row r="80" spans="1:12" x14ac:dyDescent="0.25">
      <c r="A80" s="8">
        <v>2</v>
      </c>
      <c r="B80" s="74" t="s">
        <v>120</v>
      </c>
      <c r="C80" s="2"/>
      <c r="D80" s="86"/>
      <c r="E80" s="89"/>
      <c r="F80" s="2">
        <v>2</v>
      </c>
      <c r="G80" s="86">
        <v>630</v>
      </c>
      <c r="H80" s="89">
        <f>G80*50/100</f>
        <v>315</v>
      </c>
      <c r="I80" s="4">
        <v>2</v>
      </c>
      <c r="J80" s="86">
        <v>630</v>
      </c>
      <c r="K80" s="89">
        <f>J80*25/100</f>
        <v>157.5</v>
      </c>
      <c r="L80" s="91">
        <f t="shared" si="43"/>
        <v>472.5</v>
      </c>
    </row>
    <row r="81" spans="1:12" ht="15.75" thickBot="1" x14ac:dyDescent="0.3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3"/>
    </row>
    <row r="82" spans="1:12" x14ac:dyDescent="0.25">
      <c r="A82" s="233" t="s">
        <v>35</v>
      </c>
      <c r="B82" s="234"/>
      <c r="C82" s="234"/>
      <c r="D82" s="234"/>
      <c r="E82" s="234"/>
      <c r="F82" s="234"/>
      <c r="G82" s="234"/>
      <c r="H82" s="234"/>
      <c r="I82" s="234"/>
      <c r="J82" s="234"/>
      <c r="K82" s="234"/>
      <c r="L82" s="235"/>
    </row>
    <row r="83" spans="1:12" ht="15.75" thickBot="1" x14ac:dyDescent="0.3">
      <c r="A83" s="236"/>
      <c r="B83" s="237"/>
      <c r="C83" s="237"/>
      <c r="D83" s="237"/>
      <c r="E83" s="237"/>
      <c r="F83" s="237"/>
      <c r="G83" s="237"/>
      <c r="H83" s="237"/>
      <c r="I83" s="237"/>
      <c r="J83" s="237"/>
      <c r="K83" s="237"/>
      <c r="L83" s="238"/>
    </row>
    <row r="84" spans="1:12" x14ac:dyDescent="0.25">
      <c r="A84" s="251" t="s">
        <v>24</v>
      </c>
      <c r="B84" s="286" t="s">
        <v>1</v>
      </c>
      <c r="C84" s="254">
        <v>2024</v>
      </c>
      <c r="D84" s="257"/>
      <c r="E84" s="258"/>
      <c r="F84" s="254">
        <v>2023</v>
      </c>
      <c r="G84" s="257"/>
      <c r="H84" s="258"/>
      <c r="I84" s="254">
        <v>2021</v>
      </c>
      <c r="J84" s="257"/>
      <c r="K84" s="258"/>
      <c r="L84" s="289" t="s">
        <v>25</v>
      </c>
    </row>
    <row r="85" spans="1:12" x14ac:dyDescent="0.25">
      <c r="A85" s="252"/>
      <c r="B85" s="287"/>
      <c r="C85" s="255" t="s">
        <v>112</v>
      </c>
      <c r="D85" s="259"/>
      <c r="E85" s="260"/>
      <c r="F85" s="255" t="s">
        <v>112</v>
      </c>
      <c r="G85" s="259"/>
      <c r="H85" s="260"/>
      <c r="I85" s="255" t="s">
        <v>112</v>
      </c>
      <c r="J85" s="259"/>
      <c r="K85" s="260"/>
      <c r="L85" s="290"/>
    </row>
    <row r="86" spans="1:12" ht="15.75" thickBot="1" x14ac:dyDescent="0.3">
      <c r="A86" s="253"/>
      <c r="B86" s="288"/>
      <c r="C86" s="72" t="s">
        <v>4</v>
      </c>
      <c r="D86" s="68" t="s">
        <v>5</v>
      </c>
      <c r="E86" s="69">
        <v>1</v>
      </c>
      <c r="F86" s="72" t="s">
        <v>4</v>
      </c>
      <c r="G86" s="68" t="s">
        <v>5</v>
      </c>
      <c r="H86" s="69">
        <v>0.5</v>
      </c>
      <c r="I86" s="72" t="s">
        <v>4</v>
      </c>
      <c r="J86" s="68" t="s">
        <v>5</v>
      </c>
      <c r="K86" s="69">
        <v>0.25</v>
      </c>
      <c r="L86" s="291"/>
    </row>
    <row r="87" spans="1:12" x14ac:dyDescent="0.25">
      <c r="A87" s="11">
        <v>1</v>
      </c>
      <c r="B87" s="160" t="s">
        <v>37</v>
      </c>
      <c r="C87" s="135">
        <v>1</v>
      </c>
      <c r="D87" s="85">
        <v>750</v>
      </c>
      <c r="E87" s="150">
        <f>D87*100/100</f>
        <v>750</v>
      </c>
      <c r="F87" s="162">
        <v>1</v>
      </c>
      <c r="G87" s="85">
        <v>750</v>
      </c>
      <c r="H87" s="150">
        <f>G87*50/100</f>
        <v>375</v>
      </c>
      <c r="I87" s="135">
        <v>2</v>
      </c>
      <c r="J87" s="85">
        <v>549.5</v>
      </c>
      <c r="K87" s="150">
        <f>J87*25/100</f>
        <v>137.375</v>
      </c>
      <c r="L87" s="159">
        <f t="shared" ref="L87:L95" si="44">E87+H87+K87</f>
        <v>1262.375</v>
      </c>
    </row>
    <row r="88" spans="1:12" x14ac:dyDescent="0.25">
      <c r="A88" s="8">
        <v>2</v>
      </c>
      <c r="B88" s="161" t="s">
        <v>36</v>
      </c>
      <c r="C88" s="51">
        <v>2</v>
      </c>
      <c r="D88" s="86">
        <v>549.5</v>
      </c>
      <c r="E88" s="151">
        <f t="shared" ref="E88:E95" si="45">D88*100/100</f>
        <v>549.5</v>
      </c>
      <c r="F88" s="158">
        <v>2</v>
      </c>
      <c r="G88" s="86">
        <v>549.5</v>
      </c>
      <c r="H88" s="151">
        <f t="shared" ref="H88:H95" si="46">G88*50/100</f>
        <v>274.75</v>
      </c>
      <c r="I88" s="51">
        <v>4</v>
      </c>
      <c r="J88" s="86">
        <v>204</v>
      </c>
      <c r="K88" s="151">
        <f t="shared" ref="K88:K95" si="47">J88*25/100</f>
        <v>51</v>
      </c>
      <c r="L88" s="159">
        <f t="shared" ref="L88" si="48">E88+H88+K88</f>
        <v>875.25</v>
      </c>
    </row>
    <row r="89" spans="1:12" x14ac:dyDescent="0.25">
      <c r="A89" s="8">
        <v>3</v>
      </c>
      <c r="B89" s="161" t="s">
        <v>113</v>
      </c>
      <c r="C89" s="51">
        <v>3</v>
      </c>
      <c r="D89" s="86">
        <v>221</v>
      </c>
      <c r="E89" s="151">
        <f t="shared" si="45"/>
        <v>221</v>
      </c>
      <c r="F89" s="158">
        <v>3</v>
      </c>
      <c r="G89" s="86">
        <v>221</v>
      </c>
      <c r="H89" s="151">
        <f t="shared" si="46"/>
        <v>110.5</v>
      </c>
      <c r="I89" s="51">
        <v>1</v>
      </c>
      <c r="J89" s="86">
        <v>750</v>
      </c>
      <c r="K89" s="151">
        <f t="shared" si="47"/>
        <v>187.5</v>
      </c>
      <c r="L89" s="159">
        <f t="shared" si="44"/>
        <v>519</v>
      </c>
    </row>
    <row r="90" spans="1:12" x14ac:dyDescent="0.25">
      <c r="A90" s="8">
        <v>4</v>
      </c>
      <c r="B90" s="161" t="s">
        <v>38</v>
      </c>
      <c r="C90" s="51">
        <v>4</v>
      </c>
      <c r="D90" s="86">
        <v>204</v>
      </c>
      <c r="E90" s="151">
        <f t="shared" si="45"/>
        <v>204</v>
      </c>
      <c r="F90" s="158">
        <v>4</v>
      </c>
      <c r="G90" s="86">
        <v>204</v>
      </c>
      <c r="H90" s="151">
        <f t="shared" si="46"/>
        <v>102</v>
      </c>
      <c r="I90" s="51">
        <v>3</v>
      </c>
      <c r="J90" s="86">
        <v>221</v>
      </c>
      <c r="K90" s="151">
        <f t="shared" si="47"/>
        <v>55.25</v>
      </c>
      <c r="L90" s="159">
        <f t="shared" si="44"/>
        <v>361.25</v>
      </c>
    </row>
    <row r="91" spans="1:12" x14ac:dyDescent="0.25">
      <c r="A91" s="8">
        <v>5</v>
      </c>
      <c r="B91" s="161" t="s">
        <v>114</v>
      </c>
      <c r="C91" s="51">
        <v>6</v>
      </c>
      <c r="D91" s="86">
        <v>170</v>
      </c>
      <c r="E91" s="151">
        <f t="shared" si="45"/>
        <v>170</v>
      </c>
      <c r="F91" s="158">
        <v>6</v>
      </c>
      <c r="G91" s="86">
        <v>170</v>
      </c>
      <c r="H91" s="151">
        <f t="shared" si="46"/>
        <v>85</v>
      </c>
      <c r="I91" s="51">
        <v>7</v>
      </c>
      <c r="J91" s="86">
        <v>153</v>
      </c>
      <c r="K91" s="151">
        <f t="shared" si="47"/>
        <v>38.25</v>
      </c>
      <c r="L91" s="159">
        <f t="shared" ref="L91:L94" si="49">E91+H91+K91</f>
        <v>293.25</v>
      </c>
    </row>
    <row r="92" spans="1:12" x14ac:dyDescent="0.25">
      <c r="A92" s="8">
        <v>6</v>
      </c>
      <c r="B92" s="161" t="s">
        <v>92</v>
      </c>
      <c r="C92" s="51">
        <v>5</v>
      </c>
      <c r="D92" s="86">
        <v>187</v>
      </c>
      <c r="E92" s="151">
        <f t="shared" si="45"/>
        <v>187</v>
      </c>
      <c r="F92" s="158" t="s">
        <v>26</v>
      </c>
      <c r="G92" s="86">
        <v>0</v>
      </c>
      <c r="H92" s="151">
        <f t="shared" si="46"/>
        <v>0</v>
      </c>
      <c r="I92" s="51">
        <v>5</v>
      </c>
      <c r="J92" s="86">
        <v>187</v>
      </c>
      <c r="K92" s="151">
        <f t="shared" si="47"/>
        <v>46.75</v>
      </c>
      <c r="L92" s="159">
        <f t="shared" si="49"/>
        <v>233.75</v>
      </c>
    </row>
    <row r="93" spans="1:12" x14ac:dyDescent="0.25">
      <c r="A93" s="8">
        <v>7</v>
      </c>
      <c r="B93" s="161" t="s">
        <v>80</v>
      </c>
      <c r="C93" s="51" t="s">
        <v>26</v>
      </c>
      <c r="D93" s="86">
        <v>0</v>
      </c>
      <c r="E93" s="151">
        <f t="shared" si="45"/>
        <v>0</v>
      </c>
      <c r="F93" s="158">
        <v>5</v>
      </c>
      <c r="G93" s="86">
        <v>187</v>
      </c>
      <c r="H93" s="151">
        <f t="shared" si="46"/>
        <v>93.5</v>
      </c>
      <c r="I93" s="51" t="s">
        <v>26</v>
      </c>
      <c r="J93" s="86">
        <v>0</v>
      </c>
      <c r="K93" s="151">
        <f t="shared" si="47"/>
        <v>0</v>
      </c>
      <c r="L93" s="159">
        <f t="shared" si="49"/>
        <v>93.5</v>
      </c>
    </row>
    <row r="94" spans="1:12" x14ac:dyDescent="0.25">
      <c r="A94" s="8">
        <v>8</v>
      </c>
      <c r="B94" s="161" t="s">
        <v>91</v>
      </c>
      <c r="C94" s="51" t="s">
        <v>26</v>
      </c>
      <c r="D94" s="86">
        <v>0</v>
      </c>
      <c r="E94" s="151">
        <f t="shared" si="45"/>
        <v>0</v>
      </c>
      <c r="F94" s="158">
        <v>7</v>
      </c>
      <c r="G94" s="86">
        <v>153</v>
      </c>
      <c r="H94" s="151">
        <f t="shared" si="46"/>
        <v>76.5</v>
      </c>
      <c r="I94" s="51" t="s">
        <v>26</v>
      </c>
      <c r="J94" s="86">
        <v>0</v>
      </c>
      <c r="K94" s="151">
        <f t="shared" si="47"/>
        <v>0</v>
      </c>
      <c r="L94" s="159">
        <f t="shared" si="49"/>
        <v>76.5</v>
      </c>
    </row>
    <row r="95" spans="1:12" x14ac:dyDescent="0.25">
      <c r="A95" s="8">
        <v>9</v>
      </c>
      <c r="B95" s="161" t="s">
        <v>90</v>
      </c>
      <c r="C95" s="51" t="s">
        <v>26</v>
      </c>
      <c r="D95" s="86">
        <v>0</v>
      </c>
      <c r="E95" s="151">
        <f t="shared" si="45"/>
        <v>0</v>
      </c>
      <c r="F95" s="158" t="s">
        <v>26</v>
      </c>
      <c r="G95" s="86">
        <v>0</v>
      </c>
      <c r="H95" s="151">
        <f t="shared" si="46"/>
        <v>0</v>
      </c>
      <c r="I95" s="51">
        <v>6</v>
      </c>
      <c r="J95" s="86">
        <v>170</v>
      </c>
      <c r="K95" s="151">
        <f t="shared" si="47"/>
        <v>42.5</v>
      </c>
      <c r="L95" s="159">
        <f t="shared" si="44"/>
        <v>42.5</v>
      </c>
    </row>
    <row r="96" spans="1:12" x14ac:dyDescent="0.25">
      <c r="A96" s="45"/>
      <c r="B96" s="45"/>
      <c r="C96" s="54"/>
      <c r="D96" s="54"/>
      <c r="E96" s="75"/>
      <c r="F96" s="55"/>
      <c r="G96" s="56"/>
      <c r="H96" s="56"/>
      <c r="I96" s="56"/>
      <c r="J96" s="56"/>
      <c r="K96" s="56"/>
      <c r="L96" s="48"/>
    </row>
    <row r="97" spans="1:12" x14ac:dyDescent="0.25">
      <c r="A97" s="45"/>
      <c r="B97" s="45"/>
      <c r="C97" s="54"/>
      <c r="D97" s="54"/>
      <c r="E97" s="54"/>
      <c r="F97" s="55"/>
      <c r="G97" s="56"/>
      <c r="H97" s="56"/>
      <c r="I97" s="56"/>
      <c r="J97" s="56"/>
      <c r="K97" s="56"/>
      <c r="L97" s="48"/>
    </row>
  </sheetData>
  <sortState xmlns:xlrd2="http://schemas.microsoft.com/office/spreadsheetml/2017/richdata2" ref="B50:L59">
    <sortCondition descending="1" ref="L50:L59"/>
  </sortState>
  <mergeCells count="56">
    <mergeCell ref="A84:A86"/>
    <mergeCell ref="B84:B86"/>
    <mergeCell ref="C84:E84"/>
    <mergeCell ref="F84:H84"/>
    <mergeCell ref="L84:L86"/>
    <mergeCell ref="C85:E85"/>
    <mergeCell ref="F85:H85"/>
    <mergeCell ref="I84:K84"/>
    <mergeCell ref="I85:K85"/>
    <mergeCell ref="A47:A49"/>
    <mergeCell ref="B47:B49"/>
    <mergeCell ref="C47:E47"/>
    <mergeCell ref="F47:H47"/>
    <mergeCell ref="L47:L49"/>
    <mergeCell ref="C48:E48"/>
    <mergeCell ref="F48:H48"/>
    <mergeCell ref="I47:K47"/>
    <mergeCell ref="I48:K48"/>
    <mergeCell ref="F76:H76"/>
    <mergeCell ref="L76:L78"/>
    <mergeCell ref="C77:E77"/>
    <mergeCell ref="F77:H77"/>
    <mergeCell ref="I76:K76"/>
    <mergeCell ref="I77:K77"/>
    <mergeCell ref="C1:L4"/>
    <mergeCell ref="A1:B4"/>
    <mergeCell ref="A10:L11"/>
    <mergeCell ref="A22:L23"/>
    <mergeCell ref="A43:L43"/>
    <mergeCell ref="I12:K12"/>
    <mergeCell ref="I13:K13"/>
    <mergeCell ref="A8:L8"/>
    <mergeCell ref="L24:L26"/>
    <mergeCell ref="C25:E25"/>
    <mergeCell ref="A12:A14"/>
    <mergeCell ref="B12:B14"/>
    <mergeCell ref="C12:E12"/>
    <mergeCell ref="F12:H12"/>
    <mergeCell ref="L12:L14"/>
    <mergeCell ref="C13:E13"/>
    <mergeCell ref="A45:L46"/>
    <mergeCell ref="A74:L75"/>
    <mergeCell ref="A82:L83"/>
    <mergeCell ref="A9:L9"/>
    <mergeCell ref="A5:L7"/>
    <mergeCell ref="F13:H13"/>
    <mergeCell ref="A24:A26"/>
    <mergeCell ref="B24:B26"/>
    <mergeCell ref="C24:E24"/>
    <mergeCell ref="F24:H24"/>
    <mergeCell ref="F25:H25"/>
    <mergeCell ref="I24:K24"/>
    <mergeCell ref="I25:K25"/>
    <mergeCell ref="A76:A78"/>
    <mergeCell ref="B76:B78"/>
    <mergeCell ref="C76:E76"/>
  </mergeCells>
  <pageMargins left="1.1824015748031496" right="0.43307086614173229" top="0.47244094488188981" bottom="0.47244094488188981" header="0.31496062992125984" footer="0.31496062992125984"/>
  <pageSetup scale="57" orientation="portrait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5"/>
  <sheetViews>
    <sheetView zoomScale="106" zoomScaleNormal="106" workbookViewId="0">
      <selection activeCell="X23" sqref="X23"/>
    </sheetView>
  </sheetViews>
  <sheetFormatPr defaultRowHeight="15" x14ac:dyDescent="0.25"/>
  <cols>
    <col min="1" max="1" width="5.285156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22" ht="15.75" thickBot="1" x14ac:dyDescent="0.3"/>
    <row r="2" spans="1:22" x14ac:dyDescent="0.25">
      <c r="B2" s="271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72"/>
    </row>
    <row r="3" spans="1:22" x14ac:dyDescent="0.25">
      <c r="B3" s="273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74"/>
    </row>
    <row r="4" spans="1:22" ht="15.75" thickBot="1" x14ac:dyDescent="0.3">
      <c r="B4" s="275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76"/>
    </row>
    <row r="5" spans="1:22" ht="15.75" thickBot="1" x14ac:dyDescent="0.3">
      <c r="A5" s="84"/>
      <c r="B5" s="315" t="s">
        <v>135</v>
      </c>
      <c r="C5" s="315"/>
      <c r="D5" s="84"/>
      <c r="E5" s="314" t="s">
        <v>39</v>
      </c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</row>
    <row r="6" spans="1:22" ht="15.75" thickBot="1" x14ac:dyDescent="0.3">
      <c r="A6" s="84"/>
      <c r="B6" s="315"/>
      <c r="C6" s="315"/>
      <c r="D6" s="8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</row>
    <row r="7" spans="1:22" ht="15.75" thickBot="1" x14ac:dyDescent="0.3">
      <c r="B7" s="306" t="s">
        <v>40</v>
      </c>
      <c r="C7" s="304" t="s">
        <v>42</v>
      </c>
      <c r="E7" s="306" t="s">
        <v>40</v>
      </c>
      <c r="F7" s="302" t="s">
        <v>41</v>
      </c>
      <c r="G7" s="311"/>
      <c r="H7" s="311"/>
      <c r="I7" s="311"/>
      <c r="J7" s="311"/>
      <c r="K7" s="311"/>
      <c r="L7" s="311"/>
      <c r="M7" s="311"/>
      <c r="N7" s="311"/>
      <c r="O7" s="311"/>
      <c r="P7" s="303"/>
    </row>
    <row r="8" spans="1:22" ht="15.75" customHeight="1" thickBot="1" x14ac:dyDescent="0.3">
      <c r="B8" s="307"/>
      <c r="C8" s="305"/>
      <c r="E8" s="309"/>
      <c r="F8" s="312" t="s">
        <v>43</v>
      </c>
      <c r="G8" s="302" t="s">
        <v>126</v>
      </c>
      <c r="H8" s="303"/>
      <c r="I8" s="300" t="s">
        <v>127</v>
      </c>
      <c r="J8" s="301"/>
      <c r="K8" s="302" t="s">
        <v>128</v>
      </c>
      <c r="L8" s="303"/>
      <c r="M8" s="302" t="s">
        <v>129</v>
      </c>
      <c r="N8" s="303"/>
      <c r="O8" s="302" t="s">
        <v>130</v>
      </c>
      <c r="P8" s="303"/>
    </row>
    <row r="9" spans="1:22" ht="15.75" thickBot="1" x14ac:dyDescent="0.3">
      <c r="B9" s="308"/>
      <c r="C9" s="305"/>
      <c r="E9" s="310"/>
      <c r="F9" s="313"/>
      <c r="G9" s="15" t="s">
        <v>44</v>
      </c>
      <c r="H9" s="16" t="s">
        <v>45</v>
      </c>
      <c r="I9" s="17" t="s">
        <v>44</v>
      </c>
      <c r="J9" s="16" t="s">
        <v>45</v>
      </c>
      <c r="K9" s="15" t="s">
        <v>44</v>
      </c>
      <c r="L9" s="16" t="s">
        <v>45</v>
      </c>
      <c r="M9" s="15" t="s">
        <v>44</v>
      </c>
      <c r="N9" s="16" t="s">
        <v>45</v>
      </c>
      <c r="O9" s="15" t="s">
        <v>44</v>
      </c>
      <c r="P9" s="16" t="s">
        <v>45</v>
      </c>
    </row>
    <row r="10" spans="1:22" x14ac:dyDescent="0.25">
      <c r="B10" s="1" t="s">
        <v>46</v>
      </c>
      <c r="C10" s="6">
        <v>1000</v>
      </c>
      <c r="E10" s="11" t="s">
        <v>46</v>
      </c>
      <c r="F10" s="11">
        <v>750</v>
      </c>
      <c r="G10" s="18">
        <v>0.7</v>
      </c>
      <c r="H10" s="79">
        <f>F10*G10</f>
        <v>525</v>
      </c>
      <c r="I10" s="78">
        <v>0.9</v>
      </c>
      <c r="J10" s="79">
        <f>F10*I10</f>
        <v>675</v>
      </c>
      <c r="K10" s="19">
        <v>1</v>
      </c>
      <c r="L10" s="79">
        <f>F10*K10</f>
        <v>750</v>
      </c>
      <c r="M10" s="19">
        <v>1</v>
      </c>
      <c r="N10" s="79">
        <f>F10*M10</f>
        <v>750</v>
      </c>
      <c r="O10" s="20">
        <v>1</v>
      </c>
      <c r="P10" s="79">
        <f>F10*O10</f>
        <v>750</v>
      </c>
    </row>
    <row r="11" spans="1:22" x14ac:dyDescent="0.25">
      <c r="B11" s="2" t="s">
        <v>47</v>
      </c>
      <c r="C11" s="12">
        <f>C10*80/100</f>
        <v>800</v>
      </c>
      <c r="E11" s="8" t="s">
        <v>47</v>
      </c>
      <c r="F11" s="8">
        <v>700</v>
      </c>
      <c r="G11" s="21">
        <v>0.57499999999999996</v>
      </c>
      <c r="H11" s="22">
        <f>F11*G11</f>
        <v>402.49999999999994</v>
      </c>
      <c r="I11" s="78">
        <v>0.9</v>
      </c>
      <c r="J11" s="23">
        <f>F11*I11</f>
        <v>630</v>
      </c>
      <c r="K11" s="24">
        <v>1</v>
      </c>
      <c r="L11" s="23">
        <f>F11*K11</f>
        <v>700</v>
      </c>
      <c r="M11" s="18">
        <v>0.9</v>
      </c>
      <c r="N11" s="22">
        <f t="shared" ref="N11:N17" si="0">F11*M11</f>
        <v>630</v>
      </c>
      <c r="O11" s="18">
        <v>0.78500000000000003</v>
      </c>
      <c r="P11" s="23">
        <f>F11*O11</f>
        <v>549.5</v>
      </c>
    </row>
    <row r="12" spans="1:22" x14ac:dyDescent="0.25">
      <c r="B12" s="2" t="s">
        <v>48</v>
      </c>
      <c r="C12" s="12">
        <f>C10*75/100</f>
        <v>750</v>
      </c>
      <c r="E12" s="8" t="s">
        <v>48</v>
      </c>
      <c r="F12" s="8">
        <v>650</v>
      </c>
      <c r="G12" s="21">
        <v>0.28000000000000003</v>
      </c>
      <c r="H12" s="22">
        <f t="shared" ref="H12:H21" si="1">F12*G12</f>
        <v>182.00000000000003</v>
      </c>
      <c r="I12" s="78">
        <v>0.9</v>
      </c>
      <c r="J12" s="23">
        <f t="shared" ref="J12:J29" si="2">F12*I12</f>
        <v>585</v>
      </c>
      <c r="K12" s="24">
        <v>1</v>
      </c>
      <c r="L12" s="23">
        <f t="shared" ref="L12:L45" si="3">F12*K12</f>
        <v>650</v>
      </c>
      <c r="M12" s="21">
        <v>0.16</v>
      </c>
      <c r="N12" s="22">
        <f t="shared" si="0"/>
        <v>104</v>
      </c>
      <c r="O12" s="18">
        <v>0.34</v>
      </c>
      <c r="P12" s="23">
        <f t="shared" ref="P12:P29" si="4">F12*O12</f>
        <v>221.00000000000003</v>
      </c>
    </row>
    <row r="13" spans="1:22" x14ac:dyDescent="0.25">
      <c r="B13" s="2" t="s">
        <v>49</v>
      </c>
      <c r="C13" s="12">
        <f>C10*70/100</f>
        <v>700</v>
      </c>
      <c r="E13" s="8" t="s">
        <v>49</v>
      </c>
      <c r="F13" s="8">
        <v>600</v>
      </c>
      <c r="G13" s="21">
        <v>0.23</v>
      </c>
      <c r="H13" s="22">
        <f t="shared" si="1"/>
        <v>138</v>
      </c>
      <c r="I13" s="78">
        <v>0.9</v>
      </c>
      <c r="J13" s="23">
        <f t="shared" si="2"/>
        <v>540</v>
      </c>
      <c r="K13" s="24">
        <v>1</v>
      </c>
      <c r="L13" s="23">
        <f t="shared" si="3"/>
        <v>600</v>
      </c>
      <c r="M13" s="21">
        <v>0.08</v>
      </c>
      <c r="N13" s="22">
        <f t="shared" si="0"/>
        <v>48</v>
      </c>
      <c r="O13" s="21">
        <v>0.34</v>
      </c>
      <c r="P13" s="23">
        <f t="shared" si="4"/>
        <v>204.00000000000003</v>
      </c>
    </row>
    <row r="14" spans="1:22" x14ac:dyDescent="0.25">
      <c r="B14" s="2" t="s">
        <v>50</v>
      </c>
      <c r="C14" s="12">
        <f>C10*65/100</f>
        <v>650</v>
      </c>
      <c r="E14" s="8" t="s">
        <v>50</v>
      </c>
      <c r="F14" s="8">
        <v>550</v>
      </c>
      <c r="G14" s="21">
        <v>0.17</v>
      </c>
      <c r="H14" s="22">
        <f t="shared" si="1"/>
        <v>93.5</v>
      </c>
      <c r="I14" s="78">
        <v>0.9</v>
      </c>
      <c r="J14" s="23">
        <f t="shared" si="2"/>
        <v>495</v>
      </c>
      <c r="K14" s="24">
        <v>1</v>
      </c>
      <c r="L14" s="23">
        <f t="shared" si="3"/>
        <v>550</v>
      </c>
      <c r="M14" s="21">
        <v>0.08</v>
      </c>
      <c r="N14" s="22">
        <f t="shared" si="0"/>
        <v>44</v>
      </c>
      <c r="O14" s="21">
        <v>0.34</v>
      </c>
      <c r="P14" s="23">
        <f t="shared" si="4"/>
        <v>187</v>
      </c>
    </row>
    <row r="15" spans="1:22" x14ac:dyDescent="0.25">
      <c r="B15" s="2" t="s">
        <v>51</v>
      </c>
      <c r="C15" s="12">
        <f>C10*60/100</f>
        <v>600</v>
      </c>
      <c r="E15" s="8" t="s">
        <v>51</v>
      </c>
      <c r="F15" s="8">
        <v>500</v>
      </c>
      <c r="G15" s="21">
        <v>0.12</v>
      </c>
      <c r="H15" s="22">
        <f t="shared" si="1"/>
        <v>60</v>
      </c>
      <c r="I15" s="78">
        <v>0.9</v>
      </c>
      <c r="J15" s="23">
        <f t="shared" si="2"/>
        <v>450</v>
      </c>
      <c r="K15" s="24">
        <v>1</v>
      </c>
      <c r="L15" s="23">
        <f t="shared" si="3"/>
        <v>500</v>
      </c>
      <c r="M15" s="21">
        <v>0.08</v>
      </c>
      <c r="N15" s="22">
        <f t="shared" si="0"/>
        <v>40</v>
      </c>
      <c r="O15" s="21">
        <v>0.34</v>
      </c>
      <c r="P15" s="23">
        <f t="shared" si="4"/>
        <v>170</v>
      </c>
      <c r="V15" s="109"/>
    </row>
    <row r="16" spans="1:22" x14ac:dyDescent="0.25">
      <c r="B16" s="2" t="s">
        <v>52</v>
      </c>
      <c r="C16" s="12">
        <f>C10*55/100</f>
        <v>550</v>
      </c>
      <c r="E16" s="8" t="s">
        <v>52</v>
      </c>
      <c r="F16" s="8">
        <v>450</v>
      </c>
      <c r="G16" s="21">
        <v>0.08</v>
      </c>
      <c r="H16" s="22">
        <f t="shared" si="1"/>
        <v>36</v>
      </c>
      <c r="I16" s="25">
        <v>0.40500000000000003</v>
      </c>
      <c r="J16" s="23">
        <f t="shared" si="2"/>
        <v>182.25</v>
      </c>
      <c r="K16" s="24">
        <v>1</v>
      </c>
      <c r="L16" s="23">
        <f t="shared" si="3"/>
        <v>450</v>
      </c>
      <c r="M16" s="21">
        <v>0.08</v>
      </c>
      <c r="N16" s="22">
        <f t="shared" si="0"/>
        <v>36</v>
      </c>
      <c r="O16" s="21">
        <v>0.34</v>
      </c>
      <c r="P16" s="23">
        <f t="shared" si="4"/>
        <v>153</v>
      </c>
    </row>
    <row r="17" spans="2:16" x14ac:dyDescent="0.25">
      <c r="B17" s="2" t="s">
        <v>53</v>
      </c>
      <c r="C17" s="12">
        <f>C10*50/100</f>
        <v>500</v>
      </c>
      <c r="E17" s="8" t="s">
        <v>53</v>
      </c>
      <c r="F17" s="8">
        <v>400</v>
      </c>
      <c r="G17" s="21">
        <v>0.08</v>
      </c>
      <c r="H17" s="22">
        <f t="shared" si="1"/>
        <v>32</v>
      </c>
      <c r="I17" s="25">
        <v>0.40500000000000003</v>
      </c>
      <c r="J17" s="23">
        <f t="shared" si="2"/>
        <v>162</v>
      </c>
      <c r="K17" s="24">
        <v>1</v>
      </c>
      <c r="L17" s="23">
        <f t="shared" si="3"/>
        <v>400</v>
      </c>
      <c r="M17" s="21">
        <v>0.08</v>
      </c>
      <c r="N17" s="22">
        <f t="shared" si="0"/>
        <v>32</v>
      </c>
      <c r="O17" s="21">
        <v>0.34</v>
      </c>
      <c r="P17" s="23">
        <f t="shared" si="4"/>
        <v>136</v>
      </c>
    </row>
    <row r="18" spans="2:16" x14ac:dyDescent="0.25">
      <c r="B18" s="2" t="s">
        <v>54</v>
      </c>
      <c r="C18" s="12">
        <f>C10*45/100</f>
        <v>450</v>
      </c>
      <c r="E18" s="8" t="s">
        <v>54</v>
      </c>
      <c r="F18" s="8">
        <v>375</v>
      </c>
      <c r="G18" s="21">
        <v>0.08</v>
      </c>
      <c r="H18" s="22">
        <f t="shared" si="1"/>
        <v>30</v>
      </c>
      <c r="I18" s="25">
        <v>0.40500000000000003</v>
      </c>
      <c r="J18" s="23">
        <f t="shared" si="2"/>
        <v>151.875</v>
      </c>
      <c r="K18" s="24">
        <v>1</v>
      </c>
      <c r="L18" s="23">
        <f t="shared" si="3"/>
        <v>375</v>
      </c>
      <c r="M18" s="26"/>
      <c r="N18" s="23"/>
      <c r="O18" s="21">
        <v>0.34</v>
      </c>
      <c r="P18" s="23">
        <f t="shared" si="4"/>
        <v>127.50000000000001</v>
      </c>
    </row>
    <row r="19" spans="2:16" x14ac:dyDescent="0.25">
      <c r="B19" s="2" t="s">
        <v>55</v>
      </c>
      <c r="C19" s="12">
        <f>C10*40/100</f>
        <v>400</v>
      </c>
      <c r="E19" s="8" t="s">
        <v>55</v>
      </c>
      <c r="F19" s="8">
        <v>350</v>
      </c>
      <c r="G19" s="21">
        <v>0.08</v>
      </c>
      <c r="H19" s="22">
        <f t="shared" si="1"/>
        <v>28</v>
      </c>
      <c r="I19" s="25">
        <v>0.40500000000000003</v>
      </c>
      <c r="J19" s="23">
        <f t="shared" si="2"/>
        <v>141.75</v>
      </c>
      <c r="K19" s="24">
        <v>1</v>
      </c>
      <c r="L19" s="23">
        <f t="shared" si="3"/>
        <v>350</v>
      </c>
      <c r="M19" s="26"/>
      <c r="N19" s="23"/>
      <c r="O19" s="21">
        <v>0.34</v>
      </c>
      <c r="P19" s="23">
        <f t="shared" si="4"/>
        <v>119.00000000000001</v>
      </c>
    </row>
    <row r="20" spans="2:16" x14ac:dyDescent="0.25">
      <c r="B20" s="2" t="s">
        <v>56</v>
      </c>
      <c r="C20" s="12">
        <f>C10*35/100</f>
        <v>350</v>
      </c>
      <c r="E20" s="8" t="s">
        <v>56</v>
      </c>
      <c r="F20" s="8">
        <v>325</v>
      </c>
      <c r="G20" s="21">
        <v>0.08</v>
      </c>
      <c r="H20" s="22">
        <f t="shared" si="1"/>
        <v>26</v>
      </c>
      <c r="I20" s="25">
        <v>0.40500000000000003</v>
      </c>
      <c r="J20" s="23">
        <f t="shared" si="2"/>
        <v>131.625</v>
      </c>
      <c r="K20" s="24">
        <v>1</v>
      </c>
      <c r="L20" s="23">
        <f t="shared" si="3"/>
        <v>325</v>
      </c>
      <c r="M20" s="4"/>
      <c r="N20" s="23"/>
      <c r="O20" s="18">
        <v>0.2225</v>
      </c>
      <c r="P20" s="23">
        <f t="shared" si="4"/>
        <v>72.3125</v>
      </c>
    </row>
    <row r="21" spans="2:16" x14ac:dyDescent="0.25">
      <c r="B21" s="2" t="s">
        <v>57</v>
      </c>
      <c r="C21" s="12">
        <f>C10*30/100</f>
        <v>300</v>
      </c>
      <c r="E21" s="8" t="s">
        <v>57</v>
      </c>
      <c r="F21" s="8">
        <v>300</v>
      </c>
      <c r="G21" s="21">
        <v>0.08</v>
      </c>
      <c r="H21" s="22">
        <f t="shared" si="1"/>
        <v>24</v>
      </c>
      <c r="I21" s="25">
        <v>0.40500000000000003</v>
      </c>
      <c r="J21" s="23">
        <f t="shared" si="2"/>
        <v>121.50000000000001</v>
      </c>
      <c r="K21" s="24">
        <v>1</v>
      </c>
      <c r="L21" s="23">
        <f t="shared" si="3"/>
        <v>300</v>
      </c>
      <c r="M21" s="4"/>
      <c r="N21" s="23"/>
      <c r="O21" s="18">
        <v>0.2225</v>
      </c>
      <c r="P21" s="23">
        <f t="shared" si="4"/>
        <v>66.75</v>
      </c>
    </row>
    <row r="22" spans="2:16" x14ac:dyDescent="0.25">
      <c r="B22" s="2" t="s">
        <v>58</v>
      </c>
      <c r="C22" s="12">
        <v>275</v>
      </c>
      <c r="E22" s="8" t="s">
        <v>58</v>
      </c>
      <c r="F22" s="8">
        <v>275</v>
      </c>
      <c r="G22" s="4"/>
      <c r="H22" s="12"/>
      <c r="I22" s="25">
        <v>0.40500000000000003</v>
      </c>
      <c r="J22" s="23">
        <f t="shared" si="2"/>
        <v>111.37500000000001</v>
      </c>
      <c r="K22" s="24">
        <v>1</v>
      </c>
      <c r="L22" s="23">
        <f t="shared" si="3"/>
        <v>275</v>
      </c>
      <c r="M22" s="4"/>
      <c r="N22" s="23"/>
      <c r="O22" s="18">
        <v>0.2225</v>
      </c>
      <c r="P22" s="23">
        <f t="shared" si="4"/>
        <v>61.1875</v>
      </c>
    </row>
    <row r="23" spans="2:16" x14ac:dyDescent="0.25">
      <c r="B23" s="2" t="s">
        <v>59</v>
      </c>
      <c r="C23" s="12">
        <v>250</v>
      </c>
      <c r="E23" s="8" t="s">
        <v>59</v>
      </c>
      <c r="F23" s="8">
        <v>250</v>
      </c>
      <c r="G23" s="4"/>
      <c r="H23" s="12"/>
      <c r="I23" s="25">
        <v>0.40500000000000003</v>
      </c>
      <c r="J23" s="23">
        <f t="shared" si="2"/>
        <v>101.25</v>
      </c>
      <c r="K23" s="24">
        <v>1</v>
      </c>
      <c r="L23" s="23">
        <f t="shared" si="3"/>
        <v>250</v>
      </c>
      <c r="M23" s="4"/>
      <c r="N23" s="23"/>
      <c r="O23" s="18">
        <v>0.2225</v>
      </c>
      <c r="P23" s="23">
        <f t="shared" si="4"/>
        <v>55.625</v>
      </c>
    </row>
    <row r="24" spans="2:16" x14ac:dyDescent="0.25">
      <c r="B24" s="2" t="s">
        <v>60</v>
      </c>
      <c r="C24" s="12">
        <v>225</v>
      </c>
      <c r="E24" s="8" t="s">
        <v>60</v>
      </c>
      <c r="F24" s="8">
        <v>225</v>
      </c>
      <c r="G24" s="4"/>
      <c r="H24" s="12"/>
      <c r="I24" s="25">
        <v>0.22500000000000001</v>
      </c>
      <c r="J24" s="23">
        <f t="shared" si="2"/>
        <v>50.625</v>
      </c>
      <c r="K24" s="24">
        <v>1</v>
      </c>
      <c r="L24" s="23">
        <f t="shared" si="3"/>
        <v>225</v>
      </c>
      <c r="M24" s="4"/>
      <c r="N24" s="23"/>
      <c r="O24" s="18">
        <v>0.2225</v>
      </c>
      <c r="P24" s="23">
        <f t="shared" si="4"/>
        <v>50.0625</v>
      </c>
    </row>
    <row r="25" spans="2:16" ht="15.75" thickBot="1" x14ac:dyDescent="0.3">
      <c r="B25" s="5" t="s">
        <v>61</v>
      </c>
      <c r="C25" s="122">
        <v>200</v>
      </c>
      <c r="E25" s="8" t="s">
        <v>61</v>
      </c>
      <c r="F25" s="8">
        <v>200</v>
      </c>
      <c r="G25" s="4"/>
      <c r="H25" s="12"/>
      <c r="I25" s="25">
        <v>0.22500000000000001</v>
      </c>
      <c r="J25" s="23">
        <f t="shared" si="2"/>
        <v>45</v>
      </c>
      <c r="K25" s="24">
        <v>1</v>
      </c>
      <c r="L25" s="23">
        <f t="shared" si="3"/>
        <v>200</v>
      </c>
      <c r="M25" s="4"/>
      <c r="N25" s="23"/>
      <c r="O25" s="18">
        <v>0.14299999999999999</v>
      </c>
      <c r="P25" s="23">
        <f t="shared" si="4"/>
        <v>28.599999999999998</v>
      </c>
    </row>
    <row r="26" spans="2:16" x14ac:dyDescent="0.25">
      <c r="E26" s="8" t="s">
        <v>62</v>
      </c>
      <c r="F26" s="8">
        <v>185</v>
      </c>
      <c r="G26" s="4"/>
      <c r="H26" s="12"/>
      <c r="I26" s="25">
        <v>0.22500000000000001</v>
      </c>
      <c r="J26" s="23">
        <f t="shared" si="2"/>
        <v>41.625</v>
      </c>
      <c r="K26" s="24">
        <v>1</v>
      </c>
      <c r="L26" s="23">
        <f t="shared" si="3"/>
        <v>185</v>
      </c>
      <c r="M26" s="4"/>
      <c r="N26" s="23"/>
      <c r="O26" s="18">
        <v>0.14299999999999999</v>
      </c>
      <c r="P26" s="23">
        <f t="shared" si="4"/>
        <v>26.454999999999998</v>
      </c>
    </row>
    <row r="27" spans="2:16" x14ac:dyDescent="0.25">
      <c r="E27" s="8" t="s">
        <v>63</v>
      </c>
      <c r="F27" s="8">
        <v>170</v>
      </c>
      <c r="G27" s="4"/>
      <c r="H27" s="12"/>
      <c r="I27" s="25">
        <v>0.22500000000000001</v>
      </c>
      <c r="J27" s="23">
        <f t="shared" si="2"/>
        <v>38.25</v>
      </c>
      <c r="K27" s="24">
        <v>1</v>
      </c>
      <c r="L27" s="23">
        <f t="shared" si="3"/>
        <v>170</v>
      </c>
      <c r="M27" s="4"/>
      <c r="N27" s="23"/>
      <c r="O27" s="18">
        <v>0.14299999999999999</v>
      </c>
      <c r="P27" s="23">
        <f t="shared" si="4"/>
        <v>24.31</v>
      </c>
    </row>
    <row r="28" spans="2:16" x14ac:dyDescent="0.25">
      <c r="E28" s="8" t="s">
        <v>64</v>
      </c>
      <c r="F28" s="8">
        <v>155</v>
      </c>
      <c r="G28" s="4"/>
      <c r="H28" s="12"/>
      <c r="I28" s="25">
        <v>0.22500000000000001</v>
      </c>
      <c r="J28" s="23">
        <f t="shared" si="2"/>
        <v>34.875</v>
      </c>
      <c r="K28" s="24">
        <v>1</v>
      </c>
      <c r="L28" s="23">
        <f t="shared" si="3"/>
        <v>155</v>
      </c>
      <c r="M28" s="4"/>
      <c r="N28" s="23"/>
      <c r="O28" s="18">
        <v>0.14299999999999999</v>
      </c>
      <c r="P28" s="23">
        <f t="shared" si="4"/>
        <v>22.164999999999999</v>
      </c>
    </row>
    <row r="29" spans="2:16" x14ac:dyDescent="0.25">
      <c r="E29" s="8" t="s">
        <v>65</v>
      </c>
      <c r="F29" s="8">
        <v>140</v>
      </c>
      <c r="G29" s="4"/>
      <c r="H29" s="12"/>
      <c r="I29" s="25">
        <v>0.22500000000000001</v>
      </c>
      <c r="J29" s="23">
        <f t="shared" si="2"/>
        <v>31.5</v>
      </c>
      <c r="K29" s="24">
        <v>1</v>
      </c>
      <c r="L29" s="23">
        <f t="shared" si="3"/>
        <v>140</v>
      </c>
      <c r="M29" s="4"/>
      <c r="N29" s="23"/>
      <c r="O29" s="18">
        <v>0.14299999999999999</v>
      </c>
      <c r="P29" s="23">
        <f t="shared" si="4"/>
        <v>20.02</v>
      </c>
    </row>
    <row r="30" spans="2:16" x14ac:dyDescent="0.25">
      <c r="E30" s="8" t="s">
        <v>66</v>
      </c>
      <c r="F30" s="8">
        <v>125</v>
      </c>
      <c r="G30" s="4"/>
      <c r="H30" s="12"/>
      <c r="I30" s="27"/>
      <c r="J30" s="12"/>
      <c r="K30" s="24">
        <v>1</v>
      </c>
      <c r="L30" s="23">
        <f t="shared" si="3"/>
        <v>125</v>
      </c>
      <c r="M30" s="4"/>
      <c r="N30" s="12"/>
      <c r="O30" s="4"/>
      <c r="P30" s="12"/>
    </row>
    <row r="31" spans="2:16" x14ac:dyDescent="0.25">
      <c r="E31" s="8" t="s">
        <v>67</v>
      </c>
      <c r="F31" s="8">
        <v>110</v>
      </c>
      <c r="G31" s="4"/>
      <c r="H31" s="12"/>
      <c r="I31" s="27"/>
      <c r="J31" s="12"/>
      <c r="K31" s="24">
        <v>1</v>
      </c>
      <c r="L31" s="23">
        <f t="shared" si="3"/>
        <v>110</v>
      </c>
      <c r="M31" s="4"/>
      <c r="N31" s="12"/>
      <c r="O31" s="4"/>
      <c r="P31" s="12"/>
    </row>
    <row r="32" spans="2:16" x14ac:dyDescent="0.25">
      <c r="E32" s="8" t="s">
        <v>68</v>
      </c>
      <c r="F32" s="8">
        <v>95</v>
      </c>
      <c r="G32" s="4"/>
      <c r="H32" s="12"/>
      <c r="I32" s="27"/>
      <c r="J32" s="12"/>
      <c r="K32" s="24">
        <v>1</v>
      </c>
      <c r="L32" s="23">
        <f t="shared" si="3"/>
        <v>95</v>
      </c>
      <c r="M32" s="4"/>
      <c r="N32" s="12"/>
      <c r="O32" s="4"/>
      <c r="P32" s="12"/>
    </row>
    <row r="33" spans="5:16" x14ac:dyDescent="0.25">
      <c r="E33" s="8" t="s">
        <v>69</v>
      </c>
      <c r="F33" s="8">
        <v>80</v>
      </c>
      <c r="G33" s="4"/>
      <c r="H33" s="12"/>
      <c r="I33" s="27"/>
      <c r="J33" s="12"/>
      <c r="K33" s="24">
        <v>1</v>
      </c>
      <c r="L33" s="23">
        <f t="shared" si="3"/>
        <v>80</v>
      </c>
      <c r="M33" s="4"/>
      <c r="N33" s="12"/>
      <c r="O33" s="4"/>
      <c r="P33" s="12"/>
    </row>
    <row r="34" spans="5:16" x14ac:dyDescent="0.25">
      <c r="E34" s="8" t="s">
        <v>70</v>
      </c>
      <c r="F34" s="8">
        <v>75</v>
      </c>
      <c r="G34" s="4"/>
      <c r="H34" s="12"/>
      <c r="I34" s="27"/>
      <c r="J34" s="12"/>
      <c r="K34" s="24">
        <v>1</v>
      </c>
      <c r="L34" s="23">
        <f t="shared" si="3"/>
        <v>75</v>
      </c>
      <c r="M34" s="28"/>
      <c r="N34" s="12"/>
      <c r="O34" s="28"/>
      <c r="P34" s="12"/>
    </row>
    <row r="35" spans="5:16" x14ac:dyDescent="0.25">
      <c r="E35" s="8" t="s">
        <v>71</v>
      </c>
      <c r="F35" s="8">
        <v>70</v>
      </c>
      <c r="G35" s="30"/>
      <c r="H35" s="29"/>
      <c r="I35" s="31"/>
      <c r="J35" s="29"/>
      <c r="K35" s="24">
        <v>1</v>
      </c>
      <c r="L35" s="23">
        <f t="shared" si="3"/>
        <v>70</v>
      </c>
      <c r="M35" s="30"/>
      <c r="N35" s="12"/>
      <c r="O35" s="30"/>
      <c r="P35" s="12"/>
    </row>
    <row r="36" spans="5:16" x14ac:dyDescent="0.25">
      <c r="E36" s="8" t="s">
        <v>72</v>
      </c>
      <c r="F36" s="8">
        <v>65</v>
      </c>
      <c r="G36" s="30"/>
      <c r="H36" s="29"/>
      <c r="I36" s="31"/>
      <c r="J36" s="29"/>
      <c r="K36" s="24">
        <v>1</v>
      </c>
      <c r="L36" s="23">
        <f t="shared" si="3"/>
        <v>65</v>
      </c>
      <c r="M36" s="30"/>
      <c r="N36" s="12"/>
      <c r="O36" s="30"/>
      <c r="P36" s="12"/>
    </row>
    <row r="37" spans="5:16" x14ac:dyDescent="0.25">
      <c r="E37" s="8" t="s">
        <v>73</v>
      </c>
      <c r="F37" s="8">
        <v>60</v>
      </c>
      <c r="G37" s="30"/>
      <c r="H37" s="29"/>
      <c r="I37" s="31"/>
      <c r="J37" s="29"/>
      <c r="K37" s="24">
        <v>1</v>
      </c>
      <c r="L37" s="23">
        <f t="shared" si="3"/>
        <v>60</v>
      </c>
      <c r="M37" s="30"/>
      <c r="N37" s="12"/>
      <c r="O37" s="30"/>
      <c r="P37" s="12"/>
    </row>
    <row r="38" spans="5:16" x14ac:dyDescent="0.25">
      <c r="E38" s="8" t="s">
        <v>74</v>
      </c>
      <c r="F38" s="8">
        <v>55</v>
      </c>
      <c r="G38" s="30"/>
      <c r="H38" s="29"/>
      <c r="I38" s="31"/>
      <c r="J38" s="29"/>
      <c r="K38" s="24">
        <v>1</v>
      </c>
      <c r="L38" s="23">
        <f t="shared" si="3"/>
        <v>55</v>
      </c>
      <c r="M38" s="30"/>
      <c r="N38" s="12"/>
      <c r="O38" s="30"/>
      <c r="P38" s="12"/>
    </row>
    <row r="39" spans="5:16" x14ac:dyDescent="0.25">
      <c r="E39" s="32" t="s">
        <v>75</v>
      </c>
      <c r="F39" s="32">
        <v>50</v>
      </c>
      <c r="G39" s="33"/>
      <c r="H39" s="34"/>
      <c r="I39" s="35"/>
      <c r="J39" s="34"/>
      <c r="K39" s="36">
        <v>1</v>
      </c>
      <c r="L39" s="80">
        <f t="shared" si="3"/>
        <v>50</v>
      </c>
      <c r="M39" s="33"/>
      <c r="N39" s="37"/>
      <c r="O39" s="33"/>
      <c r="P39" s="37"/>
    </row>
    <row r="40" spans="5:16" x14ac:dyDescent="0.25">
      <c r="E40" s="8" t="s">
        <v>76</v>
      </c>
      <c r="F40" s="8">
        <v>45</v>
      </c>
      <c r="G40" s="2"/>
      <c r="H40" s="12"/>
      <c r="I40" s="38"/>
      <c r="J40" s="12"/>
      <c r="K40" s="26">
        <v>1</v>
      </c>
      <c r="L40" s="22">
        <f t="shared" si="3"/>
        <v>45</v>
      </c>
      <c r="M40" s="2"/>
      <c r="N40" s="39"/>
      <c r="O40" s="2"/>
      <c r="P40" s="39"/>
    </row>
    <row r="41" spans="5:16" x14ac:dyDescent="0.25">
      <c r="E41" s="8" t="s">
        <v>77</v>
      </c>
      <c r="F41" s="8">
        <v>40</v>
      </c>
      <c r="G41" s="81"/>
      <c r="H41" s="39"/>
      <c r="I41" s="82"/>
      <c r="J41" s="39"/>
      <c r="K41" s="26">
        <v>1</v>
      </c>
      <c r="L41" s="22">
        <f t="shared" si="3"/>
        <v>40</v>
      </c>
      <c r="M41" s="81"/>
      <c r="N41" s="39"/>
      <c r="O41" s="81"/>
      <c r="P41" s="39"/>
    </row>
    <row r="42" spans="5:16" x14ac:dyDescent="0.25">
      <c r="E42" s="8" t="s">
        <v>131</v>
      </c>
      <c r="F42" s="8">
        <v>35</v>
      </c>
      <c r="G42" s="81"/>
      <c r="H42" s="39"/>
      <c r="I42" s="82"/>
      <c r="J42" s="39"/>
      <c r="K42" s="26">
        <v>1</v>
      </c>
      <c r="L42" s="22">
        <f t="shared" si="3"/>
        <v>35</v>
      </c>
      <c r="M42" s="81"/>
      <c r="N42" s="39"/>
      <c r="O42" s="81"/>
      <c r="P42" s="39"/>
    </row>
    <row r="43" spans="5:16" x14ac:dyDescent="0.25">
      <c r="E43" s="8" t="s">
        <v>132</v>
      </c>
      <c r="F43" s="8">
        <v>30</v>
      </c>
      <c r="G43" s="81"/>
      <c r="H43" s="39"/>
      <c r="I43" s="82"/>
      <c r="J43" s="39"/>
      <c r="K43" s="26">
        <v>1</v>
      </c>
      <c r="L43" s="22">
        <f t="shared" si="3"/>
        <v>30</v>
      </c>
      <c r="M43" s="81"/>
      <c r="N43" s="39"/>
      <c r="O43" s="81"/>
      <c r="P43" s="39"/>
    </row>
    <row r="44" spans="5:16" x14ac:dyDescent="0.25">
      <c r="E44" s="8" t="s">
        <v>133</v>
      </c>
      <c r="F44" s="8">
        <v>25</v>
      </c>
      <c r="G44" s="81"/>
      <c r="H44" s="39"/>
      <c r="I44" s="82"/>
      <c r="J44" s="39"/>
      <c r="K44" s="26">
        <v>1</v>
      </c>
      <c r="L44" s="22">
        <f t="shared" si="3"/>
        <v>25</v>
      </c>
      <c r="M44" s="81"/>
      <c r="N44" s="39"/>
      <c r="O44" s="81"/>
      <c r="P44" s="39"/>
    </row>
    <row r="45" spans="5:16" ht="15.75" thickBot="1" x14ac:dyDescent="0.3">
      <c r="E45" s="9" t="s">
        <v>134</v>
      </c>
      <c r="F45" s="9">
        <v>20</v>
      </c>
      <c r="G45" s="40"/>
      <c r="H45" s="41"/>
      <c r="I45" s="42"/>
      <c r="J45" s="41"/>
      <c r="K45" s="43">
        <v>1</v>
      </c>
      <c r="L45" s="83">
        <f t="shared" si="3"/>
        <v>20</v>
      </c>
      <c r="M45" s="40"/>
      <c r="N45" s="41"/>
      <c r="O45" s="40"/>
      <c r="P45" s="41"/>
    </row>
  </sheetData>
  <mergeCells count="13">
    <mergeCell ref="B2:P4"/>
    <mergeCell ref="I8:J8"/>
    <mergeCell ref="K8:L8"/>
    <mergeCell ref="M8:N8"/>
    <mergeCell ref="O8:P8"/>
    <mergeCell ref="C7:C9"/>
    <mergeCell ref="B7:B9"/>
    <mergeCell ref="E7:E9"/>
    <mergeCell ref="F7:P7"/>
    <mergeCell ref="F8:F9"/>
    <mergeCell ref="G8:H8"/>
    <mergeCell ref="E5:P6"/>
    <mergeCell ref="B5:C6"/>
  </mergeCells>
  <pageMargins left="0.19685039370078741" right="0.19685039370078741" top="0.35433070866141736" bottom="0.23622047244094491" header="0.31496062992125984" footer="0.15748031496062992"/>
  <pageSetup paperSize="9" orientation="portrait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2025-01-08T12:57:25Z</dcterms:modified>
</cp:coreProperties>
</file>